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activeTab="4"/>
  </bookViews>
  <sheets>
    <sheet name="1 титулку" sheetId="3" r:id="rId1"/>
    <sheet name="І,ІІ,ІІІ фін план 2016" sheetId="8" r:id="rId2"/>
    <sheet name="Рух грош.кошт" sheetId="5" r:id="rId3"/>
    <sheet name="опер.,капітальні" sheetId="7" r:id="rId4"/>
    <sheet name="уточнення " sheetId="10" r:id="rId5"/>
  </sheets>
  <calcPr calcId="114210"/>
</workbook>
</file>

<file path=xl/calcChain.xml><?xml version="1.0" encoding="utf-8"?>
<calcChain xmlns="http://schemas.openxmlformats.org/spreadsheetml/2006/main">
  <c r="K40" i="8"/>
  <c r="K28"/>
  <c r="K88"/>
  <c r="K75"/>
  <c r="J40"/>
  <c r="J28"/>
  <c r="J88"/>
  <c r="J75"/>
  <c r="I88"/>
  <c r="I75"/>
  <c r="H40"/>
  <c r="H28"/>
  <c r="H88"/>
  <c r="H75"/>
  <c r="G82"/>
  <c r="G88"/>
  <c r="G75"/>
  <c r="F75"/>
  <c r="E75"/>
  <c r="F12" i="10"/>
  <c r="G20"/>
  <c r="G12"/>
  <c r="E6" i="7"/>
  <c r="E7"/>
  <c r="G26" i="5"/>
  <c r="G66" i="8"/>
  <c r="C7" i="7"/>
  <c r="G21" i="5"/>
  <c r="G7"/>
  <c r="K9" i="8"/>
  <c r="J9"/>
  <c r="I9"/>
  <c r="H9"/>
  <c r="I30"/>
  <c r="J30"/>
  <c r="I22"/>
  <c r="I58"/>
  <c r="K22"/>
  <c r="K58"/>
  <c r="J22"/>
  <c r="J58"/>
  <c r="H22"/>
  <c r="H58"/>
  <c r="G14"/>
  <c r="D21" i="5"/>
  <c r="D6"/>
  <c r="D24"/>
  <c r="D22"/>
  <c r="D20"/>
  <c r="H30" i="8"/>
  <c r="H59"/>
  <c r="H60"/>
  <c r="H62"/>
  <c r="H63"/>
  <c r="K30"/>
  <c r="K59"/>
  <c r="K60"/>
  <c r="K62"/>
  <c r="K63"/>
  <c r="I59"/>
  <c r="I60"/>
  <c r="I62"/>
  <c r="I63"/>
  <c r="J59"/>
  <c r="J60"/>
  <c r="J62"/>
  <c r="J63"/>
  <c r="G29"/>
  <c r="G32"/>
  <c r="G38"/>
  <c r="G34"/>
  <c r="G26"/>
  <c r="G25"/>
  <c r="G24"/>
  <c r="G23"/>
  <c r="G22"/>
  <c r="G58"/>
  <c r="G9"/>
  <c r="F58"/>
  <c r="E22"/>
  <c r="E58"/>
  <c r="E49"/>
  <c r="E30"/>
  <c r="E59"/>
  <c r="E60"/>
  <c r="E62"/>
  <c r="E63"/>
  <c r="F59"/>
  <c r="F60"/>
  <c r="F62"/>
  <c r="F63"/>
  <c r="G41"/>
  <c r="K56"/>
  <c r="J56"/>
  <c r="I56"/>
  <c r="H56"/>
  <c r="G37"/>
  <c r="G36"/>
  <c r="G30"/>
  <c r="G59"/>
  <c r="G60"/>
  <c r="G62"/>
  <c r="G63"/>
  <c r="E56"/>
  <c r="F56"/>
  <c r="K20"/>
  <c r="J20"/>
  <c r="I20"/>
  <c r="H20"/>
  <c r="G20"/>
  <c r="F20"/>
  <c r="E20"/>
  <c r="F9"/>
  <c r="E9"/>
  <c r="G56"/>
  <c r="I12" i="7"/>
  <c r="H12"/>
  <c r="G12"/>
  <c r="F12"/>
  <c r="E8"/>
  <c r="D12"/>
  <c r="C12"/>
  <c r="I5"/>
  <c r="H5"/>
  <c r="G5"/>
  <c r="F5"/>
  <c r="E5"/>
  <c r="C5"/>
  <c r="D5"/>
  <c r="E9"/>
  <c r="E12"/>
  <c r="K34" i="5"/>
  <c r="J34"/>
  <c r="I34"/>
  <c r="H34"/>
  <c r="G34"/>
  <c r="F34"/>
  <c r="E34"/>
  <c r="D34"/>
  <c r="K17"/>
  <c r="J17"/>
  <c r="I17"/>
  <c r="H17"/>
  <c r="G17"/>
  <c r="F17"/>
  <c r="E17"/>
  <c r="K12"/>
  <c r="J12"/>
  <c r="I12"/>
  <c r="H12"/>
  <c r="G12"/>
  <c r="F12"/>
  <c r="E12"/>
  <c r="D12"/>
  <c r="D17"/>
  <c r="G25"/>
  <c r="F25"/>
  <c r="H20"/>
  <c r="I20"/>
  <c r="J20"/>
  <c r="G6"/>
  <c r="K6"/>
  <c r="J6"/>
  <c r="I6"/>
  <c r="H6"/>
  <c r="E6"/>
  <c r="I39"/>
  <c r="I40"/>
  <c r="H39"/>
  <c r="H40"/>
  <c r="E20"/>
  <c r="E40"/>
  <c r="J39"/>
  <c r="J40"/>
  <c r="F20"/>
  <c r="F39"/>
  <c r="F40"/>
  <c r="D40"/>
  <c r="K20"/>
  <c r="K39"/>
  <c r="K40"/>
  <c r="G22"/>
  <c r="G20"/>
  <c r="G39"/>
  <c r="G40"/>
</calcChain>
</file>

<file path=xl/sharedStrings.xml><?xml version="1.0" encoding="utf-8"?>
<sst xmlns="http://schemas.openxmlformats.org/spreadsheetml/2006/main" count="406" uniqueCount="317">
  <si>
    <t>Код рядка</t>
  </si>
  <si>
    <t>У тому числі за кварталами</t>
  </si>
  <si>
    <t>І</t>
  </si>
  <si>
    <t>ІІ</t>
  </si>
  <si>
    <t>ІІІ</t>
  </si>
  <si>
    <t>ІV</t>
  </si>
  <si>
    <t>Доходи</t>
  </si>
  <si>
    <t>Дохід (виручка) від реалізації продукції (товарів, робіт, послуг)</t>
  </si>
  <si>
    <t>Податок на додану вартість</t>
  </si>
  <si>
    <t>Акцизний збір</t>
  </si>
  <si>
    <t>Інші непрямі податки (розшифрувати)</t>
  </si>
  <si>
    <t>Інші вирахування з доходу (розшифрувати)</t>
  </si>
  <si>
    <t>Інші операційні доходи (розшифрувати)</t>
  </si>
  <si>
    <t>Дохід від участі в капіталі (розшифрувати)</t>
  </si>
  <si>
    <t>Інші фінансові доходи (розшифрувати)</t>
  </si>
  <si>
    <t>Інші доходи (розшифрувати)</t>
  </si>
  <si>
    <t>Надзвичайні доходи (відшкодування збитків від надзвичайних ситуацій, стихійного лиха, пожеж, техно-генних аварій тощо)</t>
  </si>
  <si>
    <t>Усього доходів</t>
  </si>
  <si>
    <t>Витрати</t>
  </si>
  <si>
    <t>Собівартість реалізованої продукції (товарів, робіт та послуг) (розшифрувати)</t>
  </si>
  <si>
    <t>Адміністративні витрати, усього, у тому числі:</t>
  </si>
  <si>
    <t>витрати, пов’язані з використанням службових автомобілів</t>
  </si>
  <si>
    <t>014/1</t>
  </si>
  <si>
    <t>витрати на відрядження</t>
  </si>
  <si>
    <t>014/2</t>
  </si>
  <si>
    <t>витрати на підвищення кваліфікації</t>
  </si>
  <si>
    <t>014/3</t>
  </si>
  <si>
    <t>014/4</t>
  </si>
  <si>
    <t>інші адміністративні витрати (розшифрувати)</t>
  </si>
  <si>
    <t>014/5</t>
  </si>
  <si>
    <t xml:space="preserve">Витрати на збут </t>
  </si>
  <si>
    <t>(розшифрувати)</t>
  </si>
  <si>
    <t xml:space="preserve">Інші операційні витрати </t>
  </si>
  <si>
    <t xml:space="preserve">Фінансові витрати </t>
  </si>
  <si>
    <t>на сировину й основні матеріали,канцтовари</t>
  </si>
  <si>
    <t xml:space="preserve"> на оплату праці</t>
  </si>
  <si>
    <t>нарахування на заробітну плату</t>
  </si>
  <si>
    <t>Втрати від участі в капіталі (розшифрувати)</t>
  </si>
  <si>
    <t>Інші витрати (розшифрувати)</t>
  </si>
  <si>
    <t>амортизація</t>
  </si>
  <si>
    <t>019/1</t>
  </si>
  <si>
    <t>Податок на прибуток від звичайної діяльності</t>
  </si>
  <si>
    <t xml:space="preserve">Надзвичайні витрати </t>
  </si>
  <si>
    <t>(невідшкодовані збитки)</t>
  </si>
  <si>
    <t>Усього витрати</t>
  </si>
  <si>
    <t>Фінансові результати діяльності:</t>
  </si>
  <si>
    <t>Валовий прибуток (збиток)</t>
  </si>
  <si>
    <t>Фінансовий результат від операційної діяльності</t>
  </si>
  <si>
    <t>Фінансовий результат від звичайної діяльності до оподаткування</t>
  </si>
  <si>
    <t>Частка меншості</t>
  </si>
  <si>
    <t>Чистий  прибуток (збиток), у тому числі:</t>
  </si>
  <si>
    <t xml:space="preserve">прибуток </t>
  </si>
  <si>
    <t>027/1</t>
  </si>
  <si>
    <t>збиток</t>
  </si>
  <si>
    <t>027/2</t>
  </si>
  <si>
    <t>ІІ. Розподіл чистого прибутку</t>
  </si>
  <si>
    <t>Залишок нерозподіленого прибутку (непокритого збитку) на початок звітного періоду</t>
  </si>
  <si>
    <t>Розвиток виробництва</t>
  </si>
  <si>
    <t>у тому числі за основними видами діяльності згідно з КВЕД</t>
  </si>
  <si>
    <t>030/1</t>
  </si>
  <si>
    <t>Резервний фонд</t>
  </si>
  <si>
    <r>
      <t xml:space="preserve">Інші фонди </t>
    </r>
    <r>
      <rPr>
        <i/>
        <sz val="11"/>
        <color indexed="8"/>
        <rFont val="Times New Roman"/>
        <family val="1"/>
        <charset val="204"/>
      </rPr>
      <t>(розшифрувати)</t>
    </r>
  </si>
  <si>
    <r>
      <t xml:space="preserve">Інші цілі </t>
    </r>
    <r>
      <rPr>
        <i/>
        <sz val="11"/>
        <color indexed="8"/>
        <rFont val="Times New Roman"/>
        <family val="1"/>
        <charset val="204"/>
      </rPr>
      <t>(розшифрувати)</t>
    </r>
  </si>
  <si>
    <t>Залишок нерозподіленого прибутку (непокритого збитку) на кінець звітного періоду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</si>
  <si>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</si>
  <si>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</si>
  <si>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</si>
  <si>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035/1</t>
  </si>
  <si>
    <t>ПДВ, що підлягає сплаті до бюджету за підсумками звітного періоду</t>
  </si>
  <si>
    <t>035/2</t>
  </si>
  <si>
    <t>ПДВ, що підлягає відшкодуванню з бюджету за підсумками звітного періоду</t>
  </si>
  <si>
    <t>035/3</t>
  </si>
  <si>
    <t>рентні платежі</t>
  </si>
  <si>
    <t>035/4</t>
  </si>
  <si>
    <t>ресурсні платежі</t>
  </si>
  <si>
    <t>035/5</t>
  </si>
  <si>
    <r>
      <t xml:space="preserve">інші податки, у тому числі </t>
    </r>
    <r>
      <rPr>
        <i/>
        <sz val="11"/>
        <color indexed="8"/>
        <rFont val="Times New Roman"/>
        <family val="1"/>
        <charset val="204"/>
      </rPr>
      <t>(розшифрувати):</t>
    </r>
  </si>
  <si>
    <t>035/6</t>
  </si>
  <si>
    <t>відрахування частини чистого прибутку  підприємствами</t>
  </si>
  <si>
    <t>035/6/1</t>
  </si>
  <si>
    <t>Погашення податкової заборгованості,  у тому числі:</t>
  </si>
  <si>
    <t>погашення реструктуризованих та відстрочених сум, що підлягають сплаті у поточному році до бюджету</t>
  </si>
  <si>
    <t>036/1</t>
  </si>
  <si>
    <t>до державних цільових фондів</t>
  </si>
  <si>
    <t>036/2</t>
  </si>
  <si>
    <t>неустойки (штрафи, пені)</t>
  </si>
  <si>
    <t>036/3</t>
  </si>
  <si>
    <t>Внески до державних цільових фондів,                                              у тому числі:</t>
  </si>
  <si>
    <t>037/1</t>
  </si>
  <si>
    <t>внески до фондів соціального страхування</t>
  </si>
  <si>
    <t>037/2</t>
  </si>
  <si>
    <t>Інші обов’язкові платежі, у тому числі:</t>
  </si>
  <si>
    <t>місцеві податки та збори</t>
  </si>
  <si>
    <t>038/1</t>
  </si>
  <si>
    <r>
      <t xml:space="preserve">інші платежі </t>
    </r>
    <r>
      <rPr>
        <i/>
        <sz val="12"/>
        <color indexed="8"/>
        <rFont val="Times New Roman"/>
        <family val="1"/>
        <charset val="204"/>
      </rPr>
      <t>(розшифрувати)</t>
    </r>
  </si>
  <si>
    <t>038/2</t>
  </si>
  <si>
    <t>Основні фінансові показники підприємства</t>
  </si>
  <si>
    <t>І.Формування прибутку підприємства</t>
  </si>
  <si>
    <r>
      <rPr>
        <sz val="12"/>
        <color indexed="8"/>
        <rFont val="Calibri"/>
        <family val="2"/>
        <charset val="204"/>
      </rPr>
      <t>00</t>
    </r>
    <r>
      <rPr>
        <sz val="12"/>
        <color indexed="8"/>
        <rFont val="Times New Roman"/>
        <family val="1"/>
        <charset val="204"/>
      </rPr>
      <t>1</t>
    </r>
  </si>
  <si>
    <r>
      <rPr>
        <sz val="12"/>
        <color indexed="8"/>
        <rFont val="Calibri"/>
        <family val="2"/>
        <charset val="204"/>
      </rPr>
      <t>002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</si>
  <si>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003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</si>
  <si>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004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</si>
  <si>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005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</si>
  <si>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</si>
  <si>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007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</si>
  <si>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</si>
  <si>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009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</si>
  <si>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010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</si>
  <si>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011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</si>
  <si>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012</t>
    </r>
    <r>
      <rPr>
        <sz val="12"/>
        <color indexed="8"/>
        <rFont val="Times New Roman"/>
        <family val="1"/>
        <charset val="204"/>
      </rPr>
      <t/>
    </r>
  </si>
  <si>
    <t>013</t>
  </si>
  <si>
    <t>014</t>
  </si>
  <si>
    <t>014/6</t>
  </si>
  <si>
    <t>014/7</t>
  </si>
  <si>
    <t>014/8</t>
  </si>
  <si>
    <t>014/9</t>
  </si>
  <si>
    <t>014/10</t>
  </si>
  <si>
    <t>014/11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</si>
  <si>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</si>
  <si>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</si>
  <si>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</si>
  <si>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</si>
  <si>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</si>
  <si>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</si>
  <si>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</si>
  <si>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</si>
  <si>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</si>
  <si>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</si>
  <si>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</si>
  <si>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</si>
  <si>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</si>
  <si>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</si>
  <si>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</si>
  <si>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</si>
  <si>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</si>
  <si>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</si>
  <si>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</si>
  <si>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</si>
  <si>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</si>
  <si>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</si>
  <si>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</si>
  <si>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</si>
  <si>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До єдиного внеску на загальнообов"язкове державне соціальне страхування</t>
  </si>
  <si>
    <t>коди</t>
  </si>
  <si>
    <t xml:space="preserve">Підприємство  </t>
  </si>
  <si>
    <t xml:space="preserve">за ЄДПОУ </t>
  </si>
  <si>
    <t>23833205 </t>
  </si>
  <si>
    <t xml:space="preserve">Організаційно-правова форма </t>
  </si>
  <si>
    <t> Комунальне підприємство</t>
  </si>
  <si>
    <t>за КОПФГ</t>
  </si>
  <si>
    <t>150 </t>
  </si>
  <si>
    <t xml:space="preserve">Галузь     </t>
  </si>
  <si>
    <t>за ЗКГНГ</t>
  </si>
  <si>
    <t xml:space="preserve">Вид економічної діяльності    </t>
  </si>
  <si>
    <t> Послуги інжинірингу,геології та геодезії, надання послуг із технічного консультування в цих сферах</t>
  </si>
  <si>
    <t xml:space="preserve">за  КВЕД  </t>
  </si>
  <si>
    <t>Одиниця виміру: тис. гривень</t>
  </si>
  <si>
    <t>Форма власності</t>
  </si>
  <si>
    <t> Комунальна власність</t>
  </si>
  <si>
    <t>Чисельність працівників</t>
  </si>
  <si>
    <t xml:space="preserve">Місцезнаходження  </t>
  </si>
  <si>
    <t>м.Нетішин, пр-кт Незалежності,буд.12</t>
  </si>
  <si>
    <t xml:space="preserve">Телефон </t>
  </si>
  <si>
    <t> 3-28-68</t>
  </si>
  <si>
    <t xml:space="preserve">Прізвище та ініціали керівника  </t>
  </si>
  <si>
    <t> Похитун Д.В.</t>
  </si>
  <si>
    <t>ЗАТВЕРДЖЕНО</t>
  </si>
  <si>
    <t xml:space="preserve">Нетішинської міської ради  </t>
  </si>
  <si>
    <t>рік</t>
  </si>
  <si>
    <t>71.12</t>
  </si>
  <si>
    <t>Керівник</t>
  </si>
  <si>
    <t>Елементи операційних витрат</t>
  </si>
  <si>
    <t xml:space="preserve">Код рядка </t>
  </si>
  <si>
    <t xml:space="preserve">І  </t>
  </si>
  <si>
    <t xml:space="preserve">ІІ  </t>
  </si>
  <si>
    <t xml:space="preserve">ІІІ </t>
  </si>
  <si>
    <t xml:space="preserve">ІV </t>
  </si>
  <si>
    <t>Матеріальні витрати, у тому числі:</t>
  </si>
  <si>
    <t>витрати на сировину і основні матеріали</t>
  </si>
  <si>
    <t>001/1</t>
  </si>
  <si>
    <t>001/2</t>
  </si>
  <si>
    <t>Витрати на оплату праці</t>
  </si>
  <si>
    <t>Амортизація</t>
  </si>
  <si>
    <t>Інші операційні витрати</t>
  </si>
  <si>
    <t>Операційні витрати, усього</t>
  </si>
  <si>
    <t>Капітальні інвестиції</t>
  </si>
  <si>
    <t>Капітальні інвестиції, усього,</t>
  </si>
  <si>
    <t>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</si>
  <si>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</si>
  <si>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</si>
  <si>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</si>
  <si>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001/3</t>
  </si>
  <si>
    <t>придбання (створення) нематеріальних активів</t>
  </si>
  <si>
    <t>001/4</t>
  </si>
  <si>
    <t>модернізація, модифікація (добудова, дообладнання, реконструкція) основних засобів</t>
  </si>
  <si>
    <t>001/5</t>
  </si>
  <si>
    <t>капітальний ремонт</t>
  </si>
  <si>
    <t>001/6</t>
  </si>
  <si>
    <t>002</t>
  </si>
  <si>
    <t>003</t>
  </si>
  <si>
    <t>004</t>
  </si>
  <si>
    <t>005</t>
  </si>
  <si>
    <t>006</t>
  </si>
  <si>
    <t xml:space="preserve">Н.В. Тазюк </t>
  </si>
  <si>
    <t>Д.В. Похитун</t>
  </si>
  <si>
    <t>Рух грошових коштів</t>
  </si>
  <si>
    <t>Прогнозний рух коштів на кінець поточного року</t>
  </si>
  <si>
    <t xml:space="preserve">Надходження грошових коштів від основної діяльності </t>
  </si>
  <si>
    <t>Виручка від реалізації продукції (товарів, робіт, послуг)</t>
  </si>
  <si>
    <t xml:space="preserve">Цільове фінансування  </t>
  </si>
  <si>
    <t xml:space="preserve">Отримання короткострокових кредитів </t>
  </si>
  <si>
    <t>Аванси одержані</t>
  </si>
  <si>
    <r>
      <t xml:space="preserve">Інші надходження </t>
    </r>
    <r>
      <rPr>
        <i/>
        <sz val="11"/>
        <color indexed="8"/>
        <rFont val="Times New Roman"/>
        <family val="1"/>
        <charset val="204"/>
      </rPr>
      <t xml:space="preserve">(розшифрувати) </t>
    </r>
  </si>
  <si>
    <t xml:space="preserve">Надходження грошових коштів від інвестиційної діяльності </t>
  </si>
  <si>
    <t>Виручка від реалізації основних фондів</t>
  </si>
  <si>
    <t xml:space="preserve">Виручка від реалізації нематеріальних активів </t>
  </si>
  <si>
    <t xml:space="preserve">Надходження від продажу акцій та облігацій </t>
  </si>
  <si>
    <r>
      <t xml:space="preserve">Інші надходження </t>
    </r>
    <r>
      <rPr>
        <i/>
        <sz val="10"/>
        <color indexed="8"/>
        <rFont val="Times New Roman"/>
        <family val="1"/>
        <charset val="204"/>
      </rPr>
      <t xml:space="preserve">(розшифрувати) </t>
    </r>
  </si>
  <si>
    <t xml:space="preserve">Надходження грошових коштів від фінансової діяльності </t>
  </si>
  <si>
    <t xml:space="preserve">Отримання довгострокових кредитів </t>
  </si>
  <si>
    <t>Видатки грошових коштів основної діяльності</t>
  </si>
  <si>
    <t xml:space="preserve">Розрахунки за продукцію (товари, роботи та послуги) </t>
  </si>
  <si>
    <t xml:space="preserve">Розрахунки з оплати праці </t>
  </si>
  <si>
    <t xml:space="preserve">Повернення короткострокових кредитів </t>
  </si>
  <si>
    <r>
      <t xml:space="preserve">Платежі в бюджет </t>
    </r>
    <r>
      <rPr>
        <i/>
        <sz val="10"/>
        <color indexed="8"/>
        <rFont val="Times New Roman"/>
        <family val="1"/>
        <charset val="204"/>
      </rPr>
      <t xml:space="preserve">(розшифрувати) </t>
    </r>
  </si>
  <si>
    <r>
      <t xml:space="preserve">Інші витрати </t>
    </r>
    <r>
      <rPr>
        <i/>
        <sz val="10"/>
        <color indexed="8"/>
        <rFont val="Times New Roman"/>
        <family val="1"/>
        <charset val="204"/>
      </rPr>
      <t>(розшифрувати)</t>
    </r>
  </si>
  <si>
    <t xml:space="preserve">Видатки грошових коштів інвестиційної діяльності </t>
  </si>
  <si>
    <t xml:space="preserve">Придбання основних засобів  </t>
  </si>
  <si>
    <t>Капітальне будівництво</t>
  </si>
  <si>
    <t xml:space="preserve">Придбання нематеріальних активів </t>
  </si>
  <si>
    <t xml:space="preserve">Придбання акцій та облігацій  </t>
  </si>
  <si>
    <r>
      <t xml:space="preserve">Інші витрати </t>
    </r>
    <r>
      <rPr>
        <i/>
        <sz val="11"/>
        <color indexed="8"/>
        <rFont val="Times New Roman"/>
        <family val="1"/>
        <charset val="204"/>
      </rPr>
      <t>(розшифрувати)</t>
    </r>
  </si>
  <si>
    <t xml:space="preserve">Видатки грошових коштів фінансової діяльності </t>
  </si>
  <si>
    <t xml:space="preserve">Сплата дивідендів </t>
  </si>
  <si>
    <t xml:space="preserve">Повернення довгострокових кредитів </t>
  </si>
  <si>
    <t>Грошові кошти:</t>
  </si>
  <si>
    <t>на початок періоду</t>
  </si>
  <si>
    <t>на кінець періоду</t>
  </si>
  <si>
    <t>Чистий грошовий потік</t>
  </si>
  <si>
    <r>
      <rPr>
        <sz val="12"/>
        <color indexed="8"/>
        <rFont val="Calibri"/>
        <family val="2"/>
        <charset val="204"/>
      </rPr>
      <t>013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</si>
  <si>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014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</si>
  <si>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015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</si>
  <si>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</si>
  <si>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017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</si>
  <si>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</si>
  <si>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019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</si>
  <si>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020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</si>
  <si>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021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</si>
  <si>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022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</si>
  <si>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023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</si>
  <si>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024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</si>
  <si>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025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</si>
  <si>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026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</si>
  <si>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027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</si>
  <si>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028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</si>
  <si>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029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</si>
  <si>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030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</si>
  <si>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031</t>
    </r>
    <r>
      <rPr>
        <sz val="12"/>
        <color indexed="8"/>
        <rFont val="Times New Roman"/>
        <family val="1"/>
        <charset val="204"/>
      </rPr>
      <t/>
    </r>
  </si>
  <si>
    <r>
      <rPr>
        <sz val="12"/>
        <color indexed="8"/>
        <rFont val="Calibri"/>
        <family val="2"/>
        <charset val="204"/>
      </rPr>
      <t>032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</si>
  <si>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</t>
    </r>
    <r>
      <rPr>
        <sz val="10"/>
        <color indexed="8"/>
        <rFont val="Times New Roman"/>
        <family val="1"/>
        <charset val="204"/>
      </rPr>
      <t>1</t>
    </r>
  </si>
  <si>
    <r>
      <rPr>
        <sz val="10"/>
        <color indexed="8"/>
        <rFont val="Times New Roman"/>
        <family val="1"/>
        <charset val="204"/>
      </rPr>
      <t xml:space="preserve">витрати на паливо та енергію </t>
    </r>
    <r>
      <rPr>
        <i/>
        <sz val="10"/>
        <color indexed="8"/>
        <rFont val="Times New Roman"/>
        <family val="1"/>
        <charset val="204"/>
      </rPr>
      <t xml:space="preserve"> комунальні послуги (вода,електроенергія,зв'язок,інтернет,телефон, заправка картреджа,сплата банк.послуг...)</t>
    </r>
  </si>
  <si>
    <r>
      <rPr>
        <sz val="10"/>
        <color indexed="8"/>
        <rFont val="Calibri"/>
        <family val="2"/>
        <charset val="204"/>
      </rPr>
      <t>003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</si>
  <si>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004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</si>
  <si>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005</t>
    </r>
    <r>
      <rPr>
        <sz val="12"/>
        <color indexed="8"/>
        <rFont val="Times New Roman"/>
        <family val="1"/>
        <charset val="204"/>
      </rPr>
      <t/>
    </r>
  </si>
  <si>
    <r>
      <t xml:space="preserve">Чистий дохід (виручка) від реалізації продукції (товарів, робіт, послуг) </t>
    </r>
    <r>
      <rPr>
        <i/>
        <sz val="10"/>
        <color indexed="8"/>
        <rFont val="Times New Roman"/>
        <family val="1"/>
        <charset val="204"/>
      </rPr>
      <t>(розшифрувати)</t>
    </r>
  </si>
  <si>
    <r>
      <rPr>
        <sz val="10"/>
        <color indexed="8"/>
        <rFont val="Calibri"/>
        <family val="2"/>
        <charset val="204"/>
      </rPr>
      <t>006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</si>
  <si>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007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</si>
  <si>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008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</si>
  <si>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009</t>
    </r>
    <r>
      <rPr>
        <sz val="12"/>
        <color indexed="8"/>
        <rFont val="Times New Roman"/>
        <family val="1"/>
        <charset val="204"/>
      </rPr>
      <t/>
    </r>
  </si>
  <si>
    <r>
      <rPr>
        <sz val="10"/>
        <color indexed="8"/>
        <rFont val="Calibri"/>
        <family val="2"/>
        <charset val="204"/>
      </rPr>
      <t>010</t>
    </r>
    <r>
      <rPr>
        <sz val="12"/>
        <color indexed="8"/>
        <rFont val="Times New Roman"/>
        <family val="1"/>
        <charset val="204"/>
      </rPr>
      <t/>
    </r>
  </si>
  <si>
    <r>
      <t xml:space="preserve">ПРОЕКТ ФІНАНСОВОГО ПЛАНУ ПІДПРИЄМСТВА НА </t>
    </r>
    <r>
      <rPr>
        <b/>
        <sz val="16"/>
        <color indexed="8"/>
        <rFont val="Times New Roman"/>
        <family val="1"/>
        <charset val="204"/>
      </rPr>
      <t>2016</t>
    </r>
    <r>
      <rPr>
        <b/>
        <sz val="12"/>
        <color indexed="8"/>
        <rFont val="Times New Roman"/>
        <family val="1"/>
        <charset val="204"/>
      </rPr>
      <t xml:space="preserve"> рік</t>
    </r>
  </si>
  <si>
    <r>
      <rPr>
        <b/>
        <sz val="14"/>
        <color indexed="8"/>
        <rFont val="Times New Roman"/>
        <family val="1"/>
        <charset val="204"/>
      </rPr>
      <t xml:space="preserve">Комунальне підприємство Нетішинської міської ради  </t>
    </r>
    <r>
      <rPr>
        <b/>
        <i/>
        <sz val="14"/>
        <color indexed="8"/>
        <rFont val="Times New Roman"/>
        <family val="1"/>
        <charset val="204"/>
      </rPr>
      <t xml:space="preserve">                </t>
    </r>
    <r>
      <rPr>
        <b/>
        <i/>
        <sz val="14"/>
        <color indexed="8"/>
        <rFont val="Rockwell"/>
        <family val="1"/>
      </rPr>
      <t>«Бюро технічної інвентаризації»</t>
    </r>
  </si>
  <si>
    <t>Факт минулого року 2014р.</t>
  </si>
  <si>
    <t>Фінансо-вий план поточно-го року 2015р</t>
  </si>
  <si>
    <r>
      <t>Витрати на інформаційні послуги</t>
    </r>
    <r>
      <rPr>
        <i/>
        <sz val="8"/>
        <color indexed="8"/>
        <rFont val="Arial"/>
        <family val="2"/>
        <charset val="204"/>
      </rPr>
      <t>(обслуговування звітної програми)</t>
    </r>
  </si>
  <si>
    <t>електрична енергія</t>
  </si>
  <si>
    <t>комунальні послуги (водопостачання та водовідведення),прибарання території, вивіз сіття та ін.</t>
  </si>
  <si>
    <t>Плано-вий рік (усього)2016р.</t>
  </si>
  <si>
    <t>послуги звязку</t>
  </si>
  <si>
    <t>списання основних засобів(автомобіль)</t>
  </si>
  <si>
    <t>Заправка картриджа</t>
  </si>
  <si>
    <t>013/1</t>
  </si>
  <si>
    <t>013/2</t>
  </si>
  <si>
    <t>013/3</t>
  </si>
  <si>
    <t>013/4</t>
  </si>
  <si>
    <t>013/5</t>
  </si>
  <si>
    <t>013/6</t>
  </si>
  <si>
    <t xml:space="preserve"> на оплату праці працівників</t>
  </si>
  <si>
    <t>банківське обслуговування , інтернет, заправка картреджа</t>
  </si>
  <si>
    <t xml:space="preserve">відсотки за кредит </t>
  </si>
  <si>
    <t>019/2</t>
  </si>
  <si>
    <t>штрафи, пені</t>
  </si>
  <si>
    <t>013/7</t>
  </si>
  <si>
    <t>Факт минулого року2014р</t>
  </si>
  <si>
    <t>План поточного року 2015р</t>
  </si>
  <si>
    <t>Плановий рік       2016              (усього)</t>
  </si>
  <si>
    <t>Головний бухгалтер</t>
  </si>
  <si>
    <t>Фінансовий план поточно-го року 2015р.</t>
  </si>
  <si>
    <t>Плановий рік         2016р.            (усього)</t>
  </si>
  <si>
    <t>частина чистого прибутку</t>
  </si>
  <si>
    <t>Відрахування частини прибутку (доходу) до бюджету 15%</t>
  </si>
  <si>
    <t>Додаток 1</t>
  </si>
  <si>
    <t xml:space="preserve"> Уточнююча ІНФОРМАЦІЯ</t>
  </si>
  <si>
    <t>КП НМР "Бюро технічної інвентаризації"</t>
  </si>
  <si>
    <t>(назва підприємства)</t>
  </si>
  <si>
    <t>1. Аналіз окремих статей фінансового плану</t>
  </si>
  <si>
    <t>Пояснення та обґрунтування до запланованого рівня доходів/витрат</t>
  </si>
  <si>
    <t>до фінансового плану підприємства на 2016рік</t>
  </si>
  <si>
    <t>Фінансовий план поточного року 2015р.</t>
  </si>
  <si>
    <t>5,2</t>
  </si>
  <si>
    <t>148,8</t>
  </si>
  <si>
    <t>Коригування до плану 2015р.</t>
  </si>
  <si>
    <t>Для визначення дійсної величини витрат тобто собівартість, кінцеві величини загальних витрат  коригуються на підставі спеціальних розрахунків і даних бухгалтерського обліку. В результаті такого коригування одержують собівартість продукції підприємства як загальну суму витрат, яка після відповідного перегрупування   може бути розподілена між різними видами витрат що, в свою чергу, дає змогу розрахувати собівартість одиниці продукції.</t>
  </si>
  <si>
    <t>Адміністративні витрати  не пов'язані безпосередньо з виробничим процесом,тобто  витрати на обслуговування, організацію фінансово-господарської діяльності та управління підприємства в цілому (амортизаційні відрахування, витрати по утриманню та ремонту обладнання,будівель і споруд, орендні платежі та ін.)</t>
  </si>
  <si>
    <t xml:space="preserve">рішенням _________ сесії                                               </t>
  </si>
  <si>
    <t xml:space="preserve">VІІ скликання </t>
  </si>
  <si>
    <t>_______.2015 № № ____/________</t>
  </si>
</sst>
</file>

<file path=xl/styles.xml><?xml version="1.0" encoding="utf-8"?>
<styleSheet xmlns="http://schemas.openxmlformats.org/spreadsheetml/2006/main">
  <numFmts count="1">
    <numFmt numFmtId="164" formatCode="0.0"/>
  </numFmts>
  <fonts count="42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Bodoni MT Black"/>
      <family val="1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Rockwell"/>
      <family val="1"/>
    </font>
    <font>
      <sz val="10"/>
      <color indexed="8"/>
      <name val="Arial"/>
      <family val="2"/>
      <charset val="204"/>
    </font>
    <font>
      <i/>
      <sz val="9"/>
      <name val="Arial Cyr"/>
      <charset val="204"/>
    </font>
    <font>
      <i/>
      <sz val="10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b/>
      <sz val="14"/>
      <color indexed="8"/>
      <name val="Book Antiqua"/>
      <family val="1"/>
      <charset val="204"/>
    </font>
    <font>
      <b/>
      <u/>
      <sz val="14"/>
      <color indexed="8"/>
      <name val="Book Antiqua"/>
      <family val="1"/>
      <charset val="204"/>
    </font>
    <font>
      <b/>
      <i/>
      <sz val="12"/>
      <color indexed="8"/>
      <name val="Book Antiqua"/>
      <family val="1"/>
      <charset val="204"/>
    </font>
    <font>
      <b/>
      <sz val="12"/>
      <color indexed="8"/>
      <name val="Calibri"/>
      <family val="2"/>
      <charset val="204"/>
    </font>
    <font>
      <sz val="10"/>
      <color indexed="63"/>
      <name val="Trebuchet MS"/>
      <family val="2"/>
      <charset val="204"/>
    </font>
    <font>
      <sz val="10"/>
      <color indexed="8"/>
      <name val="Tahoma"/>
      <family val="2"/>
      <charset val="204"/>
    </font>
    <font>
      <sz val="11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8"/>
      <name val="Calibri"/>
      <family val="2"/>
    </font>
    <font>
      <sz val="13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8" fillId="0" borderId="0"/>
  </cellStyleXfs>
  <cellXfs count="32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5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6" fillId="0" borderId="17" xfId="0" applyFont="1" applyBorder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vertical="center" wrapText="1"/>
    </xf>
    <xf numFmtId="49" fontId="3" fillId="2" borderId="21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49" fontId="13" fillId="0" borderId="21" xfId="0" applyNumberFormat="1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vertical="center" wrapText="1"/>
    </xf>
    <xf numFmtId="0" fontId="8" fillId="0" borderId="23" xfId="0" applyFont="1" applyBorder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7" fillId="0" borderId="24" xfId="0" applyFont="1" applyBorder="1" applyAlignment="1">
      <alignment vertical="center" wrapText="1"/>
    </xf>
    <xf numFmtId="49" fontId="13" fillId="3" borderId="8" xfId="0" applyNumberFormat="1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horizontal="center" vertical="center"/>
    </xf>
    <xf numFmtId="0" fontId="7" fillId="0" borderId="25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0" fillId="0" borderId="26" xfId="0" applyBorder="1"/>
    <xf numFmtId="0" fontId="3" fillId="0" borderId="9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 wrapText="1"/>
    </xf>
    <xf numFmtId="0" fontId="7" fillId="0" borderId="20" xfId="0" applyFont="1" applyBorder="1" applyAlignment="1">
      <alignment vertical="center" wrapText="1"/>
    </xf>
    <xf numFmtId="0" fontId="3" fillId="0" borderId="21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49" fontId="13" fillId="0" borderId="22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center" vertical="center"/>
    </xf>
    <xf numFmtId="0" fontId="10" fillId="0" borderId="23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9" xfId="0" applyFont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164" fontId="14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right" vertical="center"/>
    </xf>
    <xf numFmtId="164" fontId="8" fillId="4" borderId="9" xfId="0" applyNumberFormat="1" applyFont="1" applyFill="1" applyBorder="1" applyAlignment="1">
      <alignment horizontal="center" vertical="center"/>
    </xf>
    <xf numFmtId="164" fontId="8" fillId="4" borderId="27" xfId="0" applyNumberFormat="1" applyFont="1" applyFill="1" applyBorder="1" applyAlignment="1">
      <alignment horizontal="center" vertical="center"/>
    </xf>
    <xf numFmtId="164" fontId="6" fillId="3" borderId="8" xfId="0" applyNumberFormat="1" applyFont="1" applyFill="1" applyBorder="1" applyAlignment="1">
      <alignment horizontal="center" vertical="center"/>
    </xf>
    <xf numFmtId="164" fontId="6" fillId="3" borderId="28" xfId="0" applyNumberFormat="1" applyFont="1" applyFill="1" applyBorder="1" applyAlignment="1">
      <alignment horizontal="center" vertical="center"/>
    </xf>
    <xf numFmtId="0" fontId="17" fillId="0" borderId="0" xfId="0" applyFont="1"/>
    <xf numFmtId="0" fontId="17" fillId="0" borderId="29" xfId="0" applyFont="1" applyBorder="1"/>
    <xf numFmtId="0" fontId="17" fillId="0" borderId="0" xfId="0" applyFont="1" applyAlignment="1">
      <alignment horizontal="left"/>
    </xf>
    <xf numFmtId="49" fontId="3" fillId="4" borderId="21" xfId="0" applyNumberFormat="1" applyFont="1" applyFill="1" applyBorder="1" applyAlignment="1">
      <alignment horizontal="center" vertical="center"/>
    </xf>
    <xf numFmtId="49" fontId="3" fillId="4" borderId="9" xfId="0" applyNumberFormat="1" applyFont="1" applyFill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4" borderId="2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vertical="center" wrapText="1"/>
    </xf>
    <xf numFmtId="49" fontId="13" fillId="4" borderId="9" xfId="0" applyNumberFormat="1" applyFont="1" applyFill="1" applyBorder="1" applyAlignment="1">
      <alignment horizontal="center" vertical="center"/>
    </xf>
    <xf numFmtId="49" fontId="20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8" fillId="0" borderId="10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164" fontId="19" fillId="0" borderId="9" xfId="0" applyNumberFormat="1" applyFont="1" applyBorder="1" applyAlignment="1">
      <alignment horizontal="center" vertical="center" wrapText="1"/>
    </xf>
    <xf numFmtId="164" fontId="19" fillId="0" borderId="9" xfId="0" applyNumberFormat="1" applyFont="1" applyBorder="1" applyAlignment="1">
      <alignment horizontal="center" vertical="center"/>
    </xf>
    <xf numFmtId="164" fontId="19" fillId="0" borderId="27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2" fillId="0" borderId="0" xfId="0" applyFont="1"/>
    <xf numFmtId="0" fontId="7" fillId="0" borderId="1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vertical="center" wrapText="1"/>
    </xf>
    <xf numFmtId="49" fontId="23" fillId="0" borderId="31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Font="1"/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24" fillId="0" borderId="9" xfId="0" applyFont="1" applyBorder="1" applyAlignment="1">
      <alignment vertical="center" wrapText="1"/>
    </xf>
    <xf numFmtId="0" fontId="9" fillId="2" borderId="6" xfId="0" applyFont="1" applyFill="1" applyBorder="1" applyAlignment="1">
      <alignment vertical="center" wrapText="1"/>
    </xf>
    <xf numFmtId="49" fontId="3" fillId="2" borderId="6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164" fontId="12" fillId="0" borderId="9" xfId="0" applyNumberFormat="1" applyFont="1" applyBorder="1" applyAlignment="1">
      <alignment horizontal="center" vertical="center"/>
    </xf>
    <xf numFmtId="164" fontId="12" fillId="0" borderId="23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49" fontId="1" fillId="2" borderId="21" xfId="0" applyNumberFormat="1" applyFont="1" applyFill="1" applyBorder="1" applyAlignment="1">
      <alignment horizontal="center" vertical="center"/>
    </xf>
    <xf numFmtId="0" fontId="19" fillId="0" borderId="2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49" fontId="20" fillId="0" borderId="22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8" fillId="0" borderId="24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49" fontId="13" fillId="0" borderId="31" xfId="0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0" fontId="8" fillId="5" borderId="10" xfId="0" applyFont="1" applyFill="1" applyBorder="1" applyAlignment="1">
      <alignment vertical="center" wrapText="1"/>
    </xf>
    <xf numFmtId="0" fontId="3" fillId="4" borderId="9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164" fontId="12" fillId="4" borderId="9" xfId="0" applyNumberFormat="1" applyFont="1" applyFill="1" applyBorder="1" applyAlignment="1">
      <alignment horizontal="center" vertical="center"/>
    </xf>
    <xf numFmtId="164" fontId="6" fillId="0" borderId="21" xfId="0" applyNumberFormat="1" applyFont="1" applyBorder="1" applyAlignment="1">
      <alignment horizontal="right" vertical="center"/>
    </xf>
    <xf numFmtId="164" fontId="8" fillId="4" borderId="23" xfId="0" applyNumberFormat="1" applyFont="1" applyFill="1" applyBorder="1" applyAlignment="1">
      <alignment horizontal="center" vertical="center"/>
    </xf>
    <xf numFmtId="0" fontId="8" fillId="0" borderId="20" xfId="0" applyFont="1" applyBorder="1" applyAlignment="1">
      <alignment vertical="center" wrapText="1"/>
    </xf>
    <xf numFmtId="0" fontId="29" fillId="4" borderId="10" xfId="0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164" fontId="3" fillId="0" borderId="26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0" fontId="9" fillId="0" borderId="35" xfId="0" applyFont="1" applyBorder="1" applyAlignment="1">
      <alignment vertical="center" wrapText="1"/>
    </xf>
    <xf numFmtId="49" fontId="13" fillId="0" borderId="36" xfId="0" applyNumberFormat="1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164" fontId="6" fillId="0" borderId="36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 wrapText="1"/>
    </xf>
    <xf numFmtId="0" fontId="30" fillId="4" borderId="10" xfId="1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164" fontId="0" fillId="0" borderId="0" xfId="0" applyNumberFormat="1"/>
    <xf numFmtId="164" fontId="3" fillId="0" borderId="22" xfId="0" applyNumberFormat="1" applyFont="1" applyBorder="1" applyAlignment="1">
      <alignment horizontal="center" vertical="center"/>
    </xf>
    <xf numFmtId="164" fontId="8" fillId="4" borderId="39" xfId="0" applyNumberFormat="1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19" fillId="2" borderId="23" xfId="0" applyFont="1" applyFill="1" applyBorder="1" applyAlignment="1">
      <alignment horizontal="center" vertical="center"/>
    </xf>
    <xf numFmtId="0" fontId="3" fillId="0" borderId="3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0" fontId="6" fillId="0" borderId="21" xfId="0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64" fontId="3" fillId="0" borderId="33" xfId="0" applyNumberFormat="1" applyFont="1" applyBorder="1" applyAlignment="1">
      <alignment horizontal="center" vertical="center"/>
    </xf>
    <xf numFmtId="164" fontId="3" fillId="0" borderId="23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164" fontId="6" fillId="0" borderId="46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164" fontId="14" fillId="0" borderId="40" xfId="0" applyNumberFormat="1" applyFont="1" applyBorder="1" applyAlignment="1">
      <alignment horizontal="center" vertical="center"/>
    </xf>
    <xf numFmtId="0" fontId="12" fillId="0" borderId="40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164" fontId="12" fillId="4" borderId="40" xfId="0" applyNumberFormat="1" applyFont="1" applyFill="1" applyBorder="1" applyAlignment="1">
      <alignment horizontal="center" vertical="center"/>
    </xf>
    <xf numFmtId="0" fontId="12" fillId="0" borderId="47" xfId="0" applyFont="1" applyBorder="1" applyAlignment="1">
      <alignment horizontal="center" vertical="center"/>
    </xf>
    <xf numFmtId="49" fontId="35" fillId="0" borderId="31" xfId="0" applyNumberFormat="1" applyFont="1" applyBorder="1" applyAlignment="1">
      <alignment horizontal="center" vertical="center"/>
    </xf>
    <xf numFmtId="49" fontId="0" fillId="0" borderId="0" xfId="0" applyNumberFormat="1"/>
    <xf numFmtId="0" fontId="36" fillId="0" borderId="0" xfId="0" applyFont="1" applyAlignment="1">
      <alignment horizontal="justify" vertical="center" wrapText="1"/>
    </xf>
    <xf numFmtId="0" fontId="32" fillId="0" borderId="0" xfId="0" applyFont="1" applyAlignment="1"/>
    <xf numFmtId="0" fontId="33" fillId="0" borderId="0" xfId="0" applyFont="1" applyAlignment="1"/>
    <xf numFmtId="0" fontId="10" fillId="0" borderId="0" xfId="0" applyFont="1" applyBorder="1" applyAlignment="1"/>
    <xf numFmtId="0" fontId="34" fillId="0" borderId="0" xfId="0" applyFont="1" applyBorder="1" applyAlignment="1">
      <alignment vertical="top" wrapText="1"/>
    </xf>
    <xf numFmtId="0" fontId="37" fillId="0" borderId="3" xfId="0" applyFont="1" applyBorder="1" applyAlignment="1">
      <alignment wrapText="1"/>
    </xf>
    <xf numFmtId="0" fontId="37" fillId="0" borderId="15" xfId="0" applyFont="1" applyBorder="1" applyAlignment="1">
      <alignment wrapText="1"/>
    </xf>
    <xf numFmtId="0" fontId="37" fillId="0" borderId="1" xfId="0" applyFont="1" applyBorder="1" applyAlignment="1">
      <alignment wrapText="1"/>
    </xf>
    <xf numFmtId="0" fontId="37" fillId="0" borderId="0" xfId="0" applyFont="1" applyBorder="1" applyAlignment="1">
      <alignment wrapText="1"/>
    </xf>
    <xf numFmtId="0" fontId="37" fillId="0" borderId="37" xfId="0" applyFont="1" applyBorder="1" applyAlignment="1">
      <alignment wrapText="1"/>
    </xf>
    <xf numFmtId="0" fontId="37" fillId="0" borderId="19" xfId="0" applyFont="1" applyBorder="1" applyAlignment="1">
      <alignment wrapText="1"/>
    </xf>
    <xf numFmtId="0" fontId="41" fillId="0" borderId="0" xfId="0" applyFont="1"/>
    <xf numFmtId="0" fontId="4" fillId="0" borderId="0" xfId="0" applyFont="1"/>
    <xf numFmtId="0" fontId="2" fillId="0" borderId="0" xfId="0" applyFont="1"/>
    <xf numFmtId="0" fontId="4" fillId="0" borderId="0" xfId="0" applyFont="1"/>
    <xf numFmtId="0" fontId="2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52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50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10" fillId="0" borderId="5" xfId="0" applyFont="1" applyBorder="1" applyAlignment="1">
      <alignment vertical="center" wrapText="1"/>
    </xf>
    <xf numFmtId="0" fontId="25" fillId="0" borderId="5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8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0" fillId="0" borderId="0" xfId="0" applyFont="1" applyBorder="1" applyAlignment="1">
      <alignment horizontal="center"/>
    </xf>
    <xf numFmtId="0" fontId="14" fillId="0" borderId="52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9" fillId="0" borderId="52" xfId="0" applyFont="1" applyBorder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18" xfId="0" applyFont="1" applyBorder="1" applyAlignment="1">
      <alignment horizontal="left" vertical="center" wrapText="1"/>
    </xf>
    <xf numFmtId="0" fontId="39" fillId="0" borderId="37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3" xfId="0" applyFont="1" applyBorder="1" applyAlignment="1">
      <alignment horizontal="left" vertical="center" wrapText="1"/>
    </xf>
    <xf numFmtId="0" fontId="39" fillId="0" borderId="19" xfId="0" applyFont="1" applyBorder="1" applyAlignment="1">
      <alignment horizontal="left" vertical="center" wrapText="1"/>
    </xf>
    <xf numFmtId="0" fontId="39" fillId="0" borderId="15" xfId="0" applyFont="1" applyBorder="1" applyAlignment="1">
      <alignment horizontal="left" vertical="center" wrapText="1"/>
    </xf>
    <xf numFmtId="0" fontId="39" fillId="0" borderId="1" xfId="0" applyFont="1" applyBorder="1" applyAlignment="1">
      <alignment horizontal="left" vertical="center" wrapText="1"/>
    </xf>
    <xf numFmtId="0" fontId="33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8" fillId="0" borderId="52" xfId="0" applyFont="1" applyBorder="1" applyAlignment="1">
      <alignment horizontal="center" wrapText="1"/>
    </xf>
    <xf numFmtId="0" fontId="38" fillId="0" borderId="16" xfId="0" applyFont="1" applyBorder="1" applyAlignment="1">
      <alignment horizontal="center" wrapText="1"/>
    </xf>
    <xf numFmtId="0" fontId="38" fillId="0" borderId="18" xfId="0" applyFont="1" applyBorder="1" applyAlignment="1">
      <alignment horizontal="center" wrapText="1"/>
    </xf>
    <xf numFmtId="0" fontId="38" fillId="0" borderId="37" xfId="0" applyFont="1" applyBorder="1" applyAlignment="1">
      <alignment horizontal="center" wrapText="1"/>
    </xf>
    <xf numFmtId="0" fontId="38" fillId="0" borderId="0" xfId="0" applyFont="1" applyBorder="1" applyAlignment="1">
      <alignment horizontal="center" wrapText="1"/>
    </xf>
    <xf numFmtId="0" fontId="38" fillId="0" borderId="3" xfId="0" applyFont="1" applyBorder="1" applyAlignment="1">
      <alignment horizont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top" wrapText="1"/>
    </xf>
  </cellXfs>
  <cellStyles count="2">
    <cellStyle name="Обычный" xfId="0" builtinId="0"/>
    <cellStyle name="Обычный_Лист4" xfId="1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6"/>
  <sheetViews>
    <sheetView topLeftCell="A7" workbookViewId="0">
      <selection activeCell="F13" sqref="F13"/>
    </sheetView>
  </sheetViews>
  <sheetFormatPr defaultRowHeight="15"/>
  <cols>
    <col min="1" max="1" width="0.140625" customWidth="1"/>
    <col min="2" max="2" width="26.7109375" customWidth="1"/>
    <col min="6" max="6" width="8" customWidth="1"/>
    <col min="9" max="9" width="7.42578125" customWidth="1"/>
    <col min="10" max="10" width="6.28515625" customWidth="1"/>
  </cols>
  <sheetData>
    <row r="1" spans="2:10" ht="43.5" customHeight="1">
      <c r="B1" s="24"/>
      <c r="F1" s="237" t="s">
        <v>166</v>
      </c>
      <c r="G1" s="239"/>
      <c r="H1" s="239"/>
      <c r="I1" s="238"/>
      <c r="J1" s="238"/>
    </row>
    <row r="2" spans="2:10" ht="16.5">
      <c r="F2" s="240" t="s">
        <v>314</v>
      </c>
      <c r="G2" s="238"/>
      <c r="H2" s="238"/>
      <c r="I2" s="238"/>
      <c r="J2" s="238"/>
    </row>
    <row r="3" spans="2:10" ht="16.5">
      <c r="B3" s="25"/>
      <c r="F3" s="240" t="s">
        <v>167</v>
      </c>
      <c r="G3" s="238"/>
      <c r="H3" s="238"/>
      <c r="I3" s="238"/>
      <c r="J3" s="238"/>
    </row>
    <row r="4" spans="2:10" ht="16.5">
      <c r="B4" s="26"/>
      <c r="F4" s="238" t="s">
        <v>315</v>
      </c>
      <c r="G4" s="238"/>
      <c r="H4" s="238"/>
      <c r="I4" s="238"/>
      <c r="J4" s="238"/>
    </row>
    <row r="5" spans="2:10" ht="16.5">
      <c r="B5" s="26"/>
      <c r="F5" s="238" t="s">
        <v>316</v>
      </c>
      <c r="G5" s="238"/>
      <c r="H5" s="238"/>
      <c r="I5" s="238"/>
      <c r="J5" s="238"/>
    </row>
    <row r="6" spans="2:10" ht="17.25">
      <c r="B6" s="26"/>
      <c r="F6" s="236"/>
      <c r="G6" s="236"/>
      <c r="H6" s="236"/>
      <c r="I6" s="236"/>
      <c r="J6" s="236"/>
    </row>
    <row r="7" spans="2:10" ht="17.25">
      <c r="B7" s="26"/>
      <c r="F7" s="236"/>
      <c r="G7" s="236"/>
      <c r="H7" s="236"/>
      <c r="I7" s="236"/>
      <c r="J7" s="236"/>
    </row>
    <row r="8" spans="2:10">
      <c r="B8" s="26"/>
    </row>
    <row r="9" spans="2:10">
      <c r="B9" s="26"/>
    </row>
    <row r="10" spans="2:10">
      <c r="B10" s="26"/>
    </row>
    <row r="11" spans="2:10">
      <c r="B11" s="26"/>
    </row>
    <row r="12" spans="2:10" ht="53.25" customHeight="1" thickBot="1">
      <c r="B12" s="24"/>
    </row>
    <row r="13" spans="2:10" ht="15.75">
      <c r="B13" s="244"/>
      <c r="C13" s="244"/>
      <c r="D13" s="1"/>
      <c r="E13" s="1"/>
      <c r="F13" s="1"/>
      <c r="G13" s="255"/>
      <c r="H13" s="255"/>
      <c r="I13" s="249" t="s">
        <v>143</v>
      </c>
      <c r="J13" s="250"/>
    </row>
    <row r="14" spans="2:10" ht="16.5" thickBot="1">
      <c r="B14" s="24"/>
      <c r="C14" s="24"/>
      <c r="D14" s="24"/>
      <c r="E14" s="24"/>
      <c r="F14" s="24"/>
      <c r="G14" s="24"/>
      <c r="H14" s="34" t="s">
        <v>168</v>
      </c>
      <c r="I14" s="251">
        <v>2016</v>
      </c>
      <c r="J14" s="252"/>
    </row>
    <row r="15" spans="2:10" ht="78" customHeight="1" thickBot="1">
      <c r="B15" s="36" t="s">
        <v>144</v>
      </c>
      <c r="C15" s="254" t="s">
        <v>271</v>
      </c>
      <c r="D15" s="254"/>
      <c r="E15" s="254"/>
      <c r="F15" s="254"/>
      <c r="G15" s="254"/>
      <c r="H15" s="33" t="s">
        <v>145</v>
      </c>
      <c r="I15" s="39" t="s">
        <v>146</v>
      </c>
      <c r="J15" s="10"/>
    </row>
    <row r="16" spans="2:10" ht="32.25" thickBot="1">
      <c r="B16" s="38" t="s">
        <v>147</v>
      </c>
      <c r="C16" s="253" t="s">
        <v>148</v>
      </c>
      <c r="D16" s="253"/>
      <c r="E16" s="253"/>
      <c r="F16" s="253"/>
      <c r="G16" s="253"/>
      <c r="H16" s="33" t="s">
        <v>149</v>
      </c>
      <c r="I16" s="39" t="s">
        <v>150</v>
      </c>
      <c r="J16" s="10"/>
    </row>
    <row r="17" spans="2:10" ht="16.5" thickBot="1">
      <c r="B17" s="38" t="s">
        <v>151</v>
      </c>
      <c r="C17" s="253"/>
      <c r="D17" s="253"/>
      <c r="E17" s="253"/>
      <c r="F17" s="253"/>
      <c r="G17" s="253"/>
      <c r="H17" s="33" t="s">
        <v>152</v>
      </c>
      <c r="I17" s="39"/>
      <c r="J17" s="10"/>
    </row>
    <row r="18" spans="2:10" ht="65.25" customHeight="1" thickBot="1">
      <c r="B18" s="38" t="s">
        <v>153</v>
      </c>
      <c r="C18" s="253" t="s">
        <v>154</v>
      </c>
      <c r="D18" s="253"/>
      <c r="E18" s="253"/>
      <c r="F18" s="253"/>
      <c r="G18" s="253"/>
      <c r="H18" s="33" t="s">
        <v>155</v>
      </c>
      <c r="I18" s="39" t="s">
        <v>169</v>
      </c>
      <c r="J18" s="10"/>
    </row>
    <row r="19" spans="2:10" ht="28.5" customHeight="1" thickBot="1">
      <c r="B19" s="38" t="s">
        <v>156</v>
      </c>
      <c r="C19" s="253"/>
      <c r="D19" s="253"/>
      <c r="E19" s="253"/>
      <c r="F19" s="253"/>
      <c r="G19" s="253"/>
      <c r="H19" s="31"/>
      <c r="I19" s="31"/>
      <c r="J19" s="10"/>
    </row>
    <row r="20" spans="2:10" ht="15.75" customHeight="1" thickBot="1">
      <c r="B20" s="38" t="s">
        <v>157</v>
      </c>
      <c r="C20" s="253" t="s">
        <v>158</v>
      </c>
      <c r="D20" s="253"/>
      <c r="E20" s="253"/>
      <c r="F20" s="253"/>
      <c r="G20" s="253"/>
      <c r="H20" s="31"/>
      <c r="I20" s="31"/>
      <c r="J20" s="10"/>
    </row>
    <row r="21" spans="2:10" ht="24.75" customHeight="1" thickBot="1">
      <c r="B21" s="38" t="s">
        <v>159</v>
      </c>
      <c r="C21" s="253"/>
      <c r="D21" s="253"/>
      <c r="E21" s="28"/>
      <c r="F21" s="28"/>
      <c r="G21" s="28"/>
      <c r="H21" s="30"/>
      <c r="I21" s="31"/>
      <c r="J21" s="10"/>
    </row>
    <row r="22" spans="2:10" ht="16.5" thickBot="1">
      <c r="B22" s="38" t="s">
        <v>160</v>
      </c>
      <c r="C22" s="256" t="s">
        <v>161</v>
      </c>
      <c r="D22" s="256"/>
      <c r="E22" s="256"/>
      <c r="F22" s="256"/>
      <c r="G22" s="256"/>
      <c r="H22" s="31"/>
      <c r="I22" s="31"/>
      <c r="J22" s="10"/>
    </row>
    <row r="23" spans="2:10" ht="15" customHeight="1">
      <c r="B23" s="245" t="s">
        <v>162</v>
      </c>
      <c r="C23" s="243" t="s">
        <v>163</v>
      </c>
      <c r="D23" s="243"/>
      <c r="E23" s="243"/>
      <c r="F23" s="243"/>
      <c r="G23" s="243"/>
      <c r="H23" s="32"/>
      <c r="I23" s="32"/>
      <c r="J23" s="37"/>
    </row>
    <row r="24" spans="2:10" ht="6.75" customHeight="1" thickBot="1">
      <c r="B24" s="246"/>
      <c r="C24" s="247"/>
      <c r="D24" s="247"/>
      <c r="E24" s="247"/>
      <c r="F24" s="247"/>
      <c r="G24" s="247"/>
      <c r="H24" s="27"/>
      <c r="I24" s="27"/>
      <c r="J24" s="6"/>
    </row>
    <row r="25" spans="2:10" ht="15.75">
      <c r="B25" s="241" t="s">
        <v>164</v>
      </c>
      <c r="C25" s="32"/>
      <c r="D25" s="32"/>
      <c r="E25" s="32"/>
      <c r="F25" s="32"/>
      <c r="G25" s="32"/>
      <c r="H25" s="32"/>
      <c r="I25" s="32"/>
      <c r="J25" s="243"/>
    </row>
    <row r="26" spans="2:10" ht="47.25" customHeight="1">
      <c r="B26" s="242"/>
      <c r="C26" s="248" t="s">
        <v>165</v>
      </c>
      <c r="D26" s="248"/>
      <c r="E26" s="248"/>
      <c r="F26" s="248"/>
      <c r="G26" s="24"/>
      <c r="H26" s="24"/>
      <c r="I26" s="24"/>
      <c r="J26" s="244"/>
    </row>
    <row r="27" spans="2:10" ht="15.75">
      <c r="B27" s="242"/>
      <c r="C27" s="24"/>
      <c r="D27" s="24"/>
      <c r="E27" s="24"/>
      <c r="F27" s="24"/>
      <c r="G27" s="24"/>
      <c r="H27" s="34"/>
      <c r="I27" s="24"/>
      <c r="J27" s="244"/>
    </row>
    <row r="28" spans="2:10">
      <c r="B28" s="29"/>
      <c r="C28" s="29"/>
      <c r="D28" s="29"/>
      <c r="E28" s="29"/>
      <c r="F28" s="29"/>
      <c r="G28" s="29"/>
      <c r="H28" s="29"/>
      <c r="I28" s="29"/>
      <c r="J28" s="29"/>
    </row>
    <row r="29" spans="2:10" ht="16.5">
      <c r="B29" s="23"/>
    </row>
    <row r="30" spans="2:10" ht="15.75">
      <c r="B30" s="8"/>
    </row>
    <row r="31" spans="2:10" ht="15.75">
      <c r="B31" s="8"/>
    </row>
    <row r="32" spans="2:10" ht="15.75">
      <c r="B32" s="8"/>
    </row>
    <row r="33" spans="2:2" ht="15.75">
      <c r="B33" s="8"/>
    </row>
    <row r="34" spans="2:2" ht="15.75">
      <c r="B34" s="8"/>
    </row>
    <row r="35" spans="2:2" ht="15.75">
      <c r="B35" s="8"/>
    </row>
    <row r="36" spans="2:2" ht="15.75">
      <c r="B36" s="8"/>
    </row>
  </sheetData>
  <mergeCells count="19">
    <mergeCell ref="C22:G22"/>
    <mergeCell ref="C19:G19"/>
    <mergeCell ref="C20:G20"/>
    <mergeCell ref="C17:G17"/>
    <mergeCell ref="C18:G18"/>
    <mergeCell ref="I13:J13"/>
    <mergeCell ref="I14:J14"/>
    <mergeCell ref="C21:D21"/>
    <mergeCell ref="C15:G15"/>
    <mergeCell ref="C16:G16"/>
    <mergeCell ref="B13:C13"/>
    <mergeCell ref="G13:H13"/>
    <mergeCell ref="B25:B27"/>
    <mergeCell ref="J25:J27"/>
    <mergeCell ref="B23:B24"/>
    <mergeCell ref="C23:E24"/>
    <mergeCell ref="F23:F24"/>
    <mergeCell ref="G23:G24"/>
    <mergeCell ref="C26:F26"/>
  </mergeCells>
  <phoneticPr fontId="40" type="noConversion"/>
  <pageMargins left="0.7" right="0.7" top="0.75" bottom="0.75" header="0.3" footer="0.3"/>
  <pageSetup paperSize="9" scale="90"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98"/>
  <sheetViews>
    <sheetView topLeftCell="A103" workbookViewId="0">
      <selection activeCell="L39" sqref="L39:L40"/>
    </sheetView>
  </sheetViews>
  <sheetFormatPr defaultRowHeight="15"/>
  <cols>
    <col min="1" max="1" width="1" customWidth="1"/>
    <col min="2" max="2" width="6" customWidth="1"/>
    <col min="3" max="3" width="33.42578125" customWidth="1"/>
    <col min="4" max="4" width="7.140625" customWidth="1"/>
    <col min="5" max="5" width="8.140625" customWidth="1"/>
    <col min="7" max="7" width="8.42578125" customWidth="1"/>
    <col min="8" max="8" width="6.42578125" customWidth="1"/>
    <col min="9" max="11" width="5" customWidth="1"/>
  </cols>
  <sheetData>
    <row r="1" spans="3:11" ht="20.25">
      <c r="C1" s="270" t="s">
        <v>270</v>
      </c>
      <c r="D1" s="270"/>
      <c r="E1" s="270"/>
      <c r="F1" s="270"/>
      <c r="G1" s="270"/>
      <c r="H1" s="270"/>
      <c r="I1" s="270"/>
      <c r="J1" s="270"/>
      <c r="K1" s="270"/>
    </row>
    <row r="2" spans="3:11" ht="15.75">
      <c r="C2" s="270" t="s">
        <v>96</v>
      </c>
      <c r="D2" s="270"/>
      <c r="E2" s="270"/>
      <c r="F2" s="270"/>
      <c r="G2" s="270"/>
      <c r="H2" s="270"/>
      <c r="I2" s="270"/>
      <c r="J2" s="270"/>
      <c r="K2" s="270"/>
    </row>
    <row r="3" spans="3:11" ht="15.75">
      <c r="C3" s="270" t="s">
        <v>97</v>
      </c>
      <c r="D3" s="270"/>
      <c r="E3" s="270"/>
      <c r="F3" s="270"/>
      <c r="G3" s="270"/>
      <c r="H3" s="270"/>
      <c r="I3" s="270"/>
      <c r="J3" s="270"/>
      <c r="K3" s="270"/>
    </row>
    <row r="4" spans="3:11" ht="15.75" thickBot="1"/>
    <row r="5" spans="3:11" ht="62.25" customHeight="1" thickBot="1">
      <c r="C5" s="271"/>
      <c r="D5" s="273" t="s">
        <v>0</v>
      </c>
      <c r="E5" s="273" t="s">
        <v>272</v>
      </c>
      <c r="F5" s="273" t="s">
        <v>273</v>
      </c>
      <c r="G5" s="273" t="s">
        <v>277</v>
      </c>
      <c r="H5" s="275" t="s">
        <v>1</v>
      </c>
      <c r="I5" s="276"/>
      <c r="J5" s="276"/>
      <c r="K5" s="277"/>
    </row>
    <row r="6" spans="3:11" ht="33.75" customHeight="1" thickBot="1">
      <c r="C6" s="272"/>
      <c r="D6" s="274"/>
      <c r="E6" s="274"/>
      <c r="F6" s="274"/>
      <c r="G6" s="274"/>
      <c r="H6" s="2" t="s">
        <v>2</v>
      </c>
      <c r="I6" s="2" t="s">
        <v>3</v>
      </c>
      <c r="J6" s="2" t="s">
        <v>4</v>
      </c>
      <c r="K6" s="2" t="s">
        <v>5</v>
      </c>
    </row>
    <row r="7" spans="3:11" ht="15.75" thickBot="1">
      <c r="C7" s="3">
        <v>1</v>
      </c>
      <c r="D7" s="4">
        <v>2</v>
      </c>
      <c r="E7" s="4">
        <v>3</v>
      </c>
      <c r="F7" s="4">
        <v>4</v>
      </c>
      <c r="G7" s="4">
        <v>5</v>
      </c>
      <c r="H7" s="5">
        <v>6</v>
      </c>
      <c r="I7" s="5">
        <v>7</v>
      </c>
      <c r="J7" s="5">
        <v>8</v>
      </c>
      <c r="K7" s="5">
        <v>9</v>
      </c>
    </row>
    <row r="8" spans="3:11" ht="25.5" customHeight="1" thickBot="1">
      <c r="C8" s="40" t="s">
        <v>6</v>
      </c>
      <c r="D8" s="35"/>
      <c r="E8" s="7"/>
      <c r="F8" s="7"/>
      <c r="G8" s="7"/>
      <c r="H8" s="7"/>
      <c r="I8" s="7"/>
      <c r="J8" s="7"/>
      <c r="K8" s="7"/>
    </row>
    <row r="9" spans="3:11" ht="33" customHeight="1">
      <c r="C9" s="42" t="s">
        <v>7</v>
      </c>
      <c r="D9" s="43" t="s">
        <v>98</v>
      </c>
      <c r="E9" s="44">
        <f>SUM(E10:E14)</f>
        <v>180.1</v>
      </c>
      <c r="F9" s="44">
        <f>SUM(F10:F14)</f>
        <v>164</v>
      </c>
      <c r="G9" s="44">
        <f>SUM(H9:K9)</f>
        <v>227</v>
      </c>
      <c r="H9" s="199">
        <f>SUM(H14)</f>
        <v>57</v>
      </c>
      <c r="I9" s="199">
        <f>SUM(I14)</f>
        <v>60</v>
      </c>
      <c r="J9" s="199">
        <f>SUM(J14)</f>
        <v>55</v>
      </c>
      <c r="K9" s="200">
        <f>SUM(K14)</f>
        <v>55</v>
      </c>
    </row>
    <row r="10" spans="3:11" ht="18" customHeight="1">
      <c r="C10" s="18" t="s">
        <v>8</v>
      </c>
      <c r="D10" s="41" t="s">
        <v>99</v>
      </c>
      <c r="E10" s="156">
        <v>1.2</v>
      </c>
      <c r="F10" s="156"/>
      <c r="G10" s="156"/>
      <c r="H10" s="156"/>
      <c r="I10" s="156"/>
      <c r="J10" s="156"/>
      <c r="K10" s="158"/>
    </row>
    <row r="11" spans="3:11" s="121" customFormat="1" ht="15" customHeight="1">
      <c r="C11" s="100" t="s">
        <v>9</v>
      </c>
      <c r="D11" s="141" t="s">
        <v>261</v>
      </c>
      <c r="E11" s="77"/>
      <c r="F11" s="77"/>
      <c r="G11" s="77"/>
      <c r="H11" s="77"/>
      <c r="I11" s="77"/>
      <c r="J11" s="77"/>
      <c r="K11" s="111"/>
    </row>
    <row r="12" spans="3:11" s="121" customFormat="1" ht="19.5" customHeight="1">
      <c r="C12" s="100" t="s">
        <v>10</v>
      </c>
      <c r="D12" s="141" t="s">
        <v>262</v>
      </c>
      <c r="E12" s="77"/>
      <c r="F12" s="77"/>
      <c r="G12" s="77"/>
      <c r="H12" s="77"/>
      <c r="I12" s="77"/>
      <c r="J12" s="77"/>
      <c r="K12" s="111"/>
    </row>
    <row r="13" spans="3:11" s="121" customFormat="1" ht="26.25" customHeight="1">
      <c r="C13" s="100" t="s">
        <v>11</v>
      </c>
      <c r="D13" s="141" t="s">
        <v>263</v>
      </c>
      <c r="E13" s="77"/>
      <c r="F13" s="77"/>
      <c r="G13" s="77"/>
      <c r="H13" s="77"/>
      <c r="I13" s="77"/>
      <c r="J13" s="77"/>
      <c r="K13" s="111"/>
    </row>
    <row r="14" spans="3:11" s="121" customFormat="1" ht="36.75" customHeight="1">
      <c r="C14" s="100" t="s">
        <v>264</v>
      </c>
      <c r="D14" s="141" t="s">
        <v>265</v>
      </c>
      <c r="E14" s="113">
        <v>178.9</v>
      </c>
      <c r="F14" s="113">
        <v>164</v>
      </c>
      <c r="G14" s="113">
        <f>SUM(H14:K14)</f>
        <v>227</v>
      </c>
      <c r="H14" s="113">
        <v>57</v>
      </c>
      <c r="I14" s="113">
        <v>60</v>
      </c>
      <c r="J14" s="113">
        <v>55</v>
      </c>
      <c r="K14" s="114">
        <v>55</v>
      </c>
    </row>
    <row r="15" spans="3:11" s="121" customFormat="1" ht="15" customHeight="1">
      <c r="C15" s="100" t="s">
        <v>12</v>
      </c>
      <c r="D15" s="141" t="s">
        <v>266</v>
      </c>
      <c r="E15" s="77"/>
      <c r="F15" s="77"/>
      <c r="G15" s="77"/>
      <c r="H15" s="77"/>
      <c r="I15" s="77"/>
      <c r="J15" s="77"/>
      <c r="K15" s="111"/>
    </row>
    <row r="16" spans="3:11" s="121" customFormat="1" ht="24.75" customHeight="1">
      <c r="C16" s="100" t="s">
        <v>13</v>
      </c>
      <c r="D16" s="141" t="s">
        <v>267</v>
      </c>
      <c r="E16" s="77"/>
      <c r="F16" s="77"/>
      <c r="G16" s="77"/>
      <c r="H16" s="77"/>
      <c r="I16" s="77"/>
      <c r="J16" s="77"/>
      <c r="K16" s="111"/>
    </row>
    <row r="17" spans="3:11" s="121" customFormat="1" ht="16.5" customHeight="1">
      <c r="C17" s="100" t="s">
        <v>14</v>
      </c>
      <c r="D17" s="141" t="s">
        <v>268</v>
      </c>
      <c r="E17" s="77"/>
      <c r="F17" s="77"/>
      <c r="G17" s="77"/>
      <c r="H17" s="77"/>
      <c r="I17" s="77"/>
      <c r="J17" s="77"/>
      <c r="K17" s="111"/>
    </row>
    <row r="18" spans="3:11" s="121" customFormat="1" ht="15.75" customHeight="1">
      <c r="C18" s="100" t="s">
        <v>15</v>
      </c>
      <c r="D18" s="141" t="s">
        <v>269</v>
      </c>
      <c r="E18" s="77"/>
      <c r="F18" s="77"/>
      <c r="G18" s="77"/>
      <c r="H18" s="77"/>
      <c r="I18" s="77"/>
      <c r="J18" s="77"/>
      <c r="K18" s="111"/>
    </row>
    <row r="19" spans="3:11" ht="62.25" customHeight="1" thickBot="1">
      <c r="C19" s="19" t="s">
        <v>16</v>
      </c>
      <c r="D19" s="45" t="s">
        <v>108</v>
      </c>
      <c r="E19" s="157"/>
      <c r="F19" s="157"/>
      <c r="G19" s="157"/>
      <c r="H19" s="157"/>
      <c r="I19" s="157"/>
      <c r="J19" s="157"/>
      <c r="K19" s="159"/>
    </row>
    <row r="20" spans="3:11" ht="28.5" customHeight="1" thickBot="1">
      <c r="C20" s="138" t="s">
        <v>17</v>
      </c>
      <c r="D20" s="139" t="s">
        <v>109</v>
      </c>
      <c r="E20" s="140">
        <f t="shared" ref="E20:K20" si="0">SUM(E14)</f>
        <v>178.9</v>
      </c>
      <c r="F20" s="140">
        <f t="shared" si="0"/>
        <v>164</v>
      </c>
      <c r="G20" s="140">
        <f t="shared" si="0"/>
        <v>227</v>
      </c>
      <c r="H20" s="140">
        <f t="shared" si="0"/>
        <v>57</v>
      </c>
      <c r="I20" s="140">
        <f t="shared" si="0"/>
        <v>60</v>
      </c>
      <c r="J20" s="140">
        <f t="shared" si="0"/>
        <v>55</v>
      </c>
      <c r="K20" s="140">
        <f t="shared" si="0"/>
        <v>55</v>
      </c>
    </row>
    <row r="21" spans="3:11" ht="24" customHeight="1" thickBot="1">
      <c r="C21" s="55" t="s">
        <v>18</v>
      </c>
      <c r="D21" s="11"/>
      <c r="E21" s="11"/>
      <c r="F21" s="11"/>
      <c r="G21" s="11"/>
      <c r="H21" s="11"/>
      <c r="I21" s="11"/>
      <c r="J21" s="11"/>
      <c r="K21" s="9"/>
    </row>
    <row r="22" spans="3:11" ht="45" customHeight="1" thickBot="1">
      <c r="C22" s="163" t="s">
        <v>19</v>
      </c>
      <c r="D22" s="164" t="s">
        <v>110</v>
      </c>
      <c r="E22" s="165">
        <f>SUM(E23:E28)</f>
        <v>74.8</v>
      </c>
      <c r="F22" s="165">
        <v>5.2</v>
      </c>
      <c r="G22" s="165">
        <f>SUM(G23:G29)</f>
        <v>90.8</v>
      </c>
      <c r="H22" s="179">
        <f>SUM(H23:H29)</f>
        <v>22.318999999999999</v>
      </c>
      <c r="I22" s="179">
        <f>SUM(I23:I29)</f>
        <v>23.6</v>
      </c>
      <c r="J22" s="179">
        <f>SUM(J23:J29)</f>
        <v>22.818999999999999</v>
      </c>
      <c r="K22" s="179">
        <f>SUM(K23:K29)</f>
        <v>22.119000000000003</v>
      </c>
    </row>
    <row r="23" spans="3:11" ht="33.75" customHeight="1">
      <c r="C23" s="173" t="s">
        <v>34</v>
      </c>
      <c r="D23" s="69" t="s">
        <v>281</v>
      </c>
      <c r="E23" s="69">
        <v>2.2999999999999998</v>
      </c>
      <c r="F23" s="69"/>
      <c r="G23" s="49">
        <f t="shared" ref="G23:G29" si="1">SUM(H23:K23)</f>
        <v>4.5</v>
      </c>
      <c r="H23" s="189">
        <v>1</v>
      </c>
      <c r="I23" s="189">
        <v>1</v>
      </c>
      <c r="J23" s="189">
        <v>1.5</v>
      </c>
      <c r="K23" s="190">
        <v>1</v>
      </c>
    </row>
    <row r="24" spans="3:11" ht="18" customHeight="1">
      <c r="C24" s="174" t="s">
        <v>275</v>
      </c>
      <c r="D24" s="156" t="s">
        <v>282</v>
      </c>
      <c r="E24" s="16">
        <v>2.8</v>
      </c>
      <c r="F24" s="166"/>
      <c r="G24" s="161">
        <f t="shared" si="1"/>
        <v>6</v>
      </c>
      <c r="H24" s="191">
        <v>1.5</v>
      </c>
      <c r="I24" s="191">
        <v>1.5</v>
      </c>
      <c r="J24" s="191">
        <v>1.5</v>
      </c>
      <c r="K24" s="192">
        <v>1.5</v>
      </c>
    </row>
    <row r="25" spans="3:11" ht="45" customHeight="1">
      <c r="C25" s="174" t="s">
        <v>276</v>
      </c>
      <c r="D25" s="156" t="s">
        <v>283</v>
      </c>
      <c r="E25" s="16">
        <v>3.2</v>
      </c>
      <c r="F25" s="16"/>
      <c r="G25" s="161">
        <f t="shared" si="1"/>
        <v>5.2</v>
      </c>
      <c r="H25" s="191">
        <v>1.3</v>
      </c>
      <c r="I25" s="191">
        <v>1.3</v>
      </c>
      <c r="J25" s="191">
        <v>1.3</v>
      </c>
      <c r="K25" s="192">
        <v>1.3</v>
      </c>
    </row>
    <row r="26" spans="3:11" ht="17.25" customHeight="1">
      <c r="C26" s="162" t="s">
        <v>280</v>
      </c>
      <c r="D26" s="156" t="s">
        <v>284</v>
      </c>
      <c r="E26" s="16">
        <v>0.2</v>
      </c>
      <c r="F26" s="16"/>
      <c r="G26" s="161">
        <f t="shared" si="1"/>
        <v>1.6</v>
      </c>
      <c r="H26" s="191">
        <v>0.5</v>
      </c>
      <c r="I26" s="191">
        <v>0.3</v>
      </c>
      <c r="J26" s="191">
        <v>0.5</v>
      </c>
      <c r="K26" s="192">
        <v>0.3</v>
      </c>
    </row>
    <row r="27" spans="3:11" ht="21" customHeight="1">
      <c r="C27" s="167" t="s">
        <v>287</v>
      </c>
      <c r="D27" s="156" t="s">
        <v>285</v>
      </c>
      <c r="E27" s="16">
        <v>48.3</v>
      </c>
      <c r="F27" s="16"/>
      <c r="G27" s="161">
        <v>53</v>
      </c>
      <c r="H27" s="191">
        <v>13</v>
      </c>
      <c r="I27" s="191">
        <v>14</v>
      </c>
      <c r="J27" s="191">
        <v>13</v>
      </c>
      <c r="K27" s="192">
        <v>13</v>
      </c>
    </row>
    <row r="28" spans="3:11" ht="21" customHeight="1">
      <c r="C28" s="167" t="s">
        <v>36</v>
      </c>
      <c r="D28" s="156" t="s">
        <v>286</v>
      </c>
      <c r="E28" s="166">
        <v>18</v>
      </c>
      <c r="F28" s="16"/>
      <c r="G28" s="161">
        <v>19.3</v>
      </c>
      <c r="H28" s="193">
        <f>SUM(H27*36.3%)</f>
        <v>4.7189999999999994</v>
      </c>
      <c r="I28" s="193">
        <v>5.2</v>
      </c>
      <c r="J28" s="193">
        <f>SUM(J27*36.3%)</f>
        <v>4.7189999999999994</v>
      </c>
      <c r="K28" s="193">
        <f>SUM(K27*36.3%)</f>
        <v>4.7189999999999994</v>
      </c>
    </row>
    <row r="29" spans="3:11" ht="21" customHeight="1" thickBot="1">
      <c r="C29" s="175" t="s">
        <v>23</v>
      </c>
      <c r="D29" s="157" t="s">
        <v>292</v>
      </c>
      <c r="E29" s="176"/>
      <c r="F29" s="177"/>
      <c r="G29" s="178">
        <f t="shared" si="1"/>
        <v>1.2</v>
      </c>
      <c r="H29" s="194">
        <v>0.3</v>
      </c>
      <c r="I29" s="194">
        <v>0.3</v>
      </c>
      <c r="J29" s="194">
        <v>0.3</v>
      </c>
      <c r="K29" s="195">
        <v>0.3</v>
      </c>
    </row>
    <row r="30" spans="3:11" ht="28.5" customHeight="1" thickBot="1">
      <c r="C30" s="180" t="s">
        <v>20</v>
      </c>
      <c r="D30" s="181" t="s">
        <v>111</v>
      </c>
      <c r="E30" s="182">
        <f>SUM(E31:E41)</f>
        <v>71.599999999999994</v>
      </c>
      <c r="F30" s="182">
        <v>148.80000000000001</v>
      </c>
      <c r="G30" s="183">
        <f>SUM(G31:G41)</f>
        <v>127.39999999999999</v>
      </c>
      <c r="H30" s="183">
        <f>SUM(H31:H41)</f>
        <v>30.96</v>
      </c>
      <c r="I30" s="183">
        <f>SUM(I31:I41)</f>
        <v>33</v>
      </c>
      <c r="J30" s="183">
        <f>SUM(J31:J41)</f>
        <v>31.877800000000001</v>
      </c>
      <c r="K30" s="183">
        <f>SUM(K31:K41)</f>
        <v>31.560000000000002</v>
      </c>
    </row>
    <row r="31" spans="3:11" ht="43.5" customHeight="1">
      <c r="C31" s="173" t="s">
        <v>21</v>
      </c>
      <c r="D31" s="69" t="s">
        <v>22</v>
      </c>
      <c r="E31" s="69"/>
      <c r="F31" s="69"/>
      <c r="G31" s="69"/>
      <c r="H31" s="69"/>
      <c r="I31" s="69"/>
      <c r="J31" s="69"/>
      <c r="K31" s="154"/>
    </row>
    <row r="32" spans="3:11" ht="20.25" customHeight="1">
      <c r="C32" s="51" t="s">
        <v>23</v>
      </c>
      <c r="D32" s="156" t="s">
        <v>24</v>
      </c>
      <c r="E32" s="156"/>
      <c r="F32" s="156"/>
      <c r="G32" s="156">
        <f>SUM(H32:K32)</f>
        <v>3.5</v>
      </c>
      <c r="H32" s="156">
        <v>0.5</v>
      </c>
      <c r="I32" s="156">
        <v>1</v>
      </c>
      <c r="J32" s="156">
        <v>1</v>
      </c>
      <c r="K32" s="158">
        <v>1</v>
      </c>
    </row>
    <row r="33" spans="3:11" ht="25.5" customHeight="1">
      <c r="C33" s="51" t="s">
        <v>25</v>
      </c>
      <c r="D33" s="156" t="s">
        <v>26</v>
      </c>
      <c r="E33" s="156"/>
      <c r="F33" s="156"/>
      <c r="G33" s="156"/>
      <c r="H33" s="156"/>
      <c r="I33" s="156"/>
      <c r="J33" s="156"/>
      <c r="K33" s="158"/>
    </row>
    <row r="34" spans="3:11" ht="40.5" customHeight="1">
      <c r="C34" s="185" t="s">
        <v>274</v>
      </c>
      <c r="D34" s="156" t="s">
        <v>27</v>
      </c>
      <c r="E34" s="156">
        <v>1.8</v>
      </c>
      <c r="F34" s="156"/>
      <c r="G34" s="156">
        <f>SUM(H34:K34)</f>
        <v>2.5</v>
      </c>
      <c r="H34" s="156">
        <v>0.5</v>
      </c>
      <c r="I34" s="156">
        <v>2</v>
      </c>
      <c r="J34" s="156"/>
      <c r="K34" s="158"/>
    </row>
    <row r="35" spans="3:11" ht="28.5" customHeight="1">
      <c r="C35" s="52" t="s">
        <v>28</v>
      </c>
      <c r="D35" s="156" t="s">
        <v>29</v>
      </c>
      <c r="E35" s="46"/>
      <c r="F35" s="46"/>
      <c r="G35" s="86"/>
      <c r="H35" s="142"/>
      <c r="I35" s="142"/>
      <c r="J35" s="142"/>
      <c r="K35" s="143"/>
    </row>
    <row r="36" spans="3:11" ht="33" customHeight="1">
      <c r="C36" s="51" t="s">
        <v>34</v>
      </c>
      <c r="D36" s="156" t="s">
        <v>112</v>
      </c>
      <c r="E36" s="156">
        <v>2.1</v>
      </c>
      <c r="F36" s="207">
        <v>3.9</v>
      </c>
      <c r="G36" s="56">
        <f>SUM(H36:K36)</f>
        <v>3.5</v>
      </c>
      <c r="H36" s="47">
        <v>0.8</v>
      </c>
      <c r="I36" s="47">
        <v>0.9</v>
      </c>
      <c r="J36" s="47">
        <v>0.9</v>
      </c>
      <c r="K36" s="53">
        <v>0.9</v>
      </c>
    </row>
    <row r="37" spans="3:11" ht="35.25" customHeight="1">
      <c r="C37" s="51" t="s">
        <v>288</v>
      </c>
      <c r="D37" s="156" t="s">
        <v>113</v>
      </c>
      <c r="E37" s="205">
        <v>3.7</v>
      </c>
      <c r="F37" s="207">
        <v>3.1</v>
      </c>
      <c r="G37" s="206">
        <f>SUM(H37:K37)</f>
        <v>3.5</v>
      </c>
      <c r="H37" s="47">
        <v>0.5</v>
      </c>
      <c r="I37" s="47">
        <v>1</v>
      </c>
      <c r="J37" s="47">
        <v>1</v>
      </c>
      <c r="K37" s="53">
        <v>1</v>
      </c>
    </row>
    <row r="38" spans="3:11" ht="25.5" customHeight="1">
      <c r="C38" s="51" t="s">
        <v>278</v>
      </c>
      <c r="D38" s="156" t="s">
        <v>114</v>
      </c>
      <c r="E38" s="205">
        <v>2.1</v>
      </c>
      <c r="F38" s="16"/>
      <c r="G38" s="206">
        <f>SUM(H38:K38)</f>
        <v>1.6</v>
      </c>
      <c r="H38" s="47">
        <v>0.4</v>
      </c>
      <c r="I38" s="47">
        <v>0.4</v>
      </c>
      <c r="J38" s="47">
        <v>0.4</v>
      </c>
      <c r="K38" s="53">
        <v>0.4</v>
      </c>
    </row>
    <row r="39" spans="3:11" ht="21" customHeight="1">
      <c r="C39" s="167" t="s">
        <v>35</v>
      </c>
      <c r="D39" s="168" t="s">
        <v>115</v>
      </c>
      <c r="E39" s="168">
        <v>40.4</v>
      </c>
      <c r="F39" s="208">
        <v>99.6</v>
      </c>
      <c r="G39" s="169">
        <v>80.599999999999994</v>
      </c>
      <c r="H39" s="90">
        <v>20</v>
      </c>
      <c r="I39" s="90">
        <v>20</v>
      </c>
      <c r="J39" s="90">
        <v>20.6</v>
      </c>
      <c r="K39" s="172">
        <v>20</v>
      </c>
    </row>
    <row r="40" spans="3:11" ht="21" customHeight="1">
      <c r="C40" s="167" t="s">
        <v>36</v>
      </c>
      <c r="D40" s="168" t="s">
        <v>116</v>
      </c>
      <c r="E40" s="168">
        <v>17.899999999999999</v>
      </c>
      <c r="F40" s="168">
        <v>36.200000000000003</v>
      </c>
      <c r="G40" s="170">
        <v>29.2</v>
      </c>
      <c r="H40" s="90">
        <f>SUM(H39*36.3%)</f>
        <v>7.26</v>
      </c>
      <c r="I40" s="90">
        <v>7.2</v>
      </c>
      <c r="J40" s="90">
        <f>SUM(J39*36.3%)</f>
        <v>7.4778000000000002</v>
      </c>
      <c r="K40" s="90">
        <f>SUM(K39*36.3%)</f>
        <v>7.26</v>
      </c>
    </row>
    <row r="41" spans="3:11" ht="21" customHeight="1" thickBot="1">
      <c r="C41" s="175" t="s">
        <v>39</v>
      </c>
      <c r="D41" s="157" t="s">
        <v>117</v>
      </c>
      <c r="E41" s="157">
        <v>3.6</v>
      </c>
      <c r="F41" s="157">
        <v>6</v>
      </c>
      <c r="G41" s="186">
        <f>SUM(H41:K41)</f>
        <v>3</v>
      </c>
      <c r="H41" s="187">
        <v>1</v>
      </c>
      <c r="I41" s="187">
        <v>0.5</v>
      </c>
      <c r="J41" s="187">
        <v>0.5</v>
      </c>
      <c r="K41" s="188">
        <v>1</v>
      </c>
    </row>
    <row r="42" spans="3:11" ht="14.25" customHeight="1">
      <c r="C42" s="184" t="s">
        <v>30</v>
      </c>
      <c r="D42" s="181" t="s">
        <v>118</v>
      </c>
      <c r="E42" s="278"/>
      <c r="F42" s="267"/>
      <c r="G42" s="267"/>
      <c r="H42" s="267"/>
      <c r="I42" s="267"/>
      <c r="J42" s="267"/>
      <c r="K42" s="268"/>
    </row>
    <row r="43" spans="3:11" ht="15.75" customHeight="1">
      <c r="C43" s="22" t="s">
        <v>31</v>
      </c>
      <c r="D43" s="16"/>
      <c r="E43" s="260"/>
      <c r="F43" s="262"/>
      <c r="G43" s="262"/>
      <c r="H43" s="262"/>
      <c r="I43" s="262"/>
      <c r="J43" s="262"/>
      <c r="K43" s="264"/>
    </row>
    <row r="44" spans="3:11" ht="15" customHeight="1">
      <c r="C44" s="61" t="s">
        <v>32</v>
      </c>
      <c r="D44" s="15" t="s">
        <v>119</v>
      </c>
      <c r="E44" s="260"/>
      <c r="F44" s="262"/>
      <c r="G44" s="262"/>
      <c r="H44" s="262"/>
      <c r="I44" s="262"/>
      <c r="J44" s="262"/>
      <c r="K44" s="264"/>
    </row>
    <row r="45" spans="3:11" ht="15.75" customHeight="1">
      <c r="C45" s="22" t="s">
        <v>31</v>
      </c>
      <c r="D45" s="16"/>
      <c r="E45" s="260"/>
      <c r="F45" s="262"/>
      <c r="G45" s="262"/>
      <c r="H45" s="262"/>
      <c r="I45" s="262"/>
      <c r="J45" s="262"/>
      <c r="K45" s="264"/>
    </row>
    <row r="46" spans="3:11" ht="15" customHeight="1">
      <c r="C46" s="62" t="s">
        <v>33</v>
      </c>
      <c r="D46" s="15" t="s">
        <v>120</v>
      </c>
      <c r="E46" s="266"/>
      <c r="F46" s="269"/>
      <c r="G46" s="269"/>
      <c r="H46" s="269"/>
      <c r="I46" s="269"/>
      <c r="J46" s="269"/>
      <c r="K46" s="259"/>
    </row>
    <row r="47" spans="3:11" ht="15.75" customHeight="1">
      <c r="C47" s="22" t="s">
        <v>31</v>
      </c>
      <c r="D47" s="16"/>
      <c r="E47" s="266"/>
      <c r="F47" s="269"/>
      <c r="G47" s="269"/>
      <c r="H47" s="269"/>
      <c r="I47" s="269"/>
      <c r="J47" s="269"/>
      <c r="K47" s="259"/>
    </row>
    <row r="48" spans="3:11" ht="31.5" customHeight="1">
      <c r="C48" s="57" t="s">
        <v>37</v>
      </c>
      <c r="D48" s="54" t="s">
        <v>121</v>
      </c>
      <c r="E48" s="156"/>
      <c r="F48" s="156"/>
      <c r="G48" s="156"/>
      <c r="H48" s="156"/>
      <c r="I48" s="156"/>
      <c r="J48" s="156"/>
      <c r="K48" s="158"/>
    </row>
    <row r="49" spans="3:11" ht="15.75" customHeight="1">
      <c r="C49" s="18" t="s">
        <v>38</v>
      </c>
      <c r="D49" s="17" t="s">
        <v>122</v>
      </c>
      <c r="E49" s="87">
        <f>SUM(E50:E52)</f>
        <v>12.8</v>
      </c>
      <c r="F49" s="156"/>
      <c r="G49" s="160"/>
      <c r="H49" s="160"/>
      <c r="I49" s="160"/>
      <c r="J49" s="160"/>
      <c r="K49" s="155"/>
    </row>
    <row r="50" spans="3:11" ht="26.25" customHeight="1">
      <c r="C50" s="51" t="s">
        <v>279</v>
      </c>
      <c r="D50" s="15" t="s">
        <v>40</v>
      </c>
      <c r="E50" s="88">
        <v>11</v>
      </c>
      <c r="F50" s="156"/>
      <c r="G50" s="160"/>
      <c r="H50" s="160"/>
      <c r="I50" s="160"/>
      <c r="J50" s="160"/>
      <c r="K50" s="155"/>
    </row>
    <row r="51" spans="3:11" ht="15.75" customHeight="1">
      <c r="C51" s="51" t="s">
        <v>289</v>
      </c>
      <c r="D51" s="15" t="s">
        <v>290</v>
      </c>
      <c r="E51" s="156">
        <v>0.9</v>
      </c>
      <c r="F51" s="156"/>
      <c r="G51" s="160"/>
      <c r="H51" s="160"/>
      <c r="I51" s="160"/>
      <c r="J51" s="160"/>
      <c r="K51" s="155"/>
    </row>
    <row r="52" spans="3:11" ht="15.75" customHeight="1">
      <c r="C52" s="51" t="s">
        <v>291</v>
      </c>
      <c r="D52" s="15" t="s">
        <v>290</v>
      </c>
      <c r="E52" s="156">
        <v>0.9</v>
      </c>
      <c r="F52" s="156"/>
      <c r="G52" s="160"/>
      <c r="H52" s="160"/>
      <c r="I52" s="160"/>
      <c r="J52" s="160"/>
      <c r="K52" s="155"/>
    </row>
    <row r="53" spans="3:11" ht="32.25" customHeight="1">
      <c r="C53" s="18" t="s">
        <v>41</v>
      </c>
      <c r="D53" s="15" t="s">
        <v>123</v>
      </c>
      <c r="E53" s="156"/>
      <c r="F53" s="156"/>
      <c r="G53" s="156">
        <v>1.8</v>
      </c>
      <c r="H53" s="156"/>
      <c r="I53" s="156">
        <v>1.8</v>
      </c>
      <c r="J53" s="156"/>
      <c r="K53" s="158"/>
    </row>
    <row r="54" spans="3:11" ht="15.75" customHeight="1">
      <c r="C54" s="20" t="s">
        <v>42</v>
      </c>
      <c r="D54" s="15" t="s">
        <v>124</v>
      </c>
      <c r="E54" s="260"/>
      <c r="F54" s="262"/>
      <c r="G54" s="262"/>
      <c r="H54" s="262"/>
      <c r="I54" s="262"/>
      <c r="J54" s="262"/>
      <c r="K54" s="264"/>
    </row>
    <row r="55" spans="3:11" ht="16.5" customHeight="1" thickBot="1">
      <c r="C55" s="21" t="s">
        <v>43</v>
      </c>
      <c r="D55" s="63"/>
      <c r="E55" s="261"/>
      <c r="F55" s="263"/>
      <c r="G55" s="263"/>
      <c r="H55" s="263"/>
      <c r="I55" s="263"/>
      <c r="J55" s="263"/>
      <c r="K55" s="265"/>
    </row>
    <row r="56" spans="3:11" ht="24.75" customHeight="1">
      <c r="C56" s="59" t="s">
        <v>44</v>
      </c>
      <c r="D56" s="58" t="s">
        <v>125</v>
      </c>
      <c r="E56" s="60">
        <f>SUM(E22+E30+E42+E44+E46+E48+E49+E53+E54)</f>
        <v>159.19999999999999</v>
      </c>
      <c r="F56" s="60">
        <f>SUM(F22+F30+F42+F44+F46+F48+F49+F53+F54)</f>
        <v>154</v>
      </c>
      <c r="G56" s="92">
        <f>SUM(G22+G30+G53)</f>
        <v>220</v>
      </c>
      <c r="H56" s="92">
        <f>SUM(H22+H30+H42+H44+H46+H48+H49+H53+H54)</f>
        <v>53.278999999999996</v>
      </c>
      <c r="I56" s="92">
        <f>SUM(I22+I30+I42+I44+I46+I48+I49+I53+I54)</f>
        <v>58.4</v>
      </c>
      <c r="J56" s="92">
        <f>SUM(J22+J30+J42+J44+J46+J48+J49+J53+J54)</f>
        <v>54.696799999999996</v>
      </c>
      <c r="K56" s="93">
        <f>SUM(K22+K30+K42+K44+K46+K48+K49+K53+K54)</f>
        <v>53.679000000000002</v>
      </c>
    </row>
    <row r="57" spans="3:11" ht="30.75" customHeight="1">
      <c r="C57" s="50" t="s">
        <v>45</v>
      </c>
      <c r="D57" s="156"/>
      <c r="E57" s="156"/>
      <c r="F57" s="156"/>
      <c r="G57" s="156"/>
      <c r="H57" s="156"/>
      <c r="I57" s="156"/>
      <c r="J57" s="156"/>
      <c r="K57" s="158"/>
    </row>
    <row r="58" spans="3:11" ht="15.75">
      <c r="C58" s="18" t="s">
        <v>46</v>
      </c>
      <c r="D58" s="17" t="s">
        <v>126</v>
      </c>
      <c r="E58" s="156">
        <f>SUM(E14-E22)</f>
        <v>104.10000000000001</v>
      </c>
      <c r="F58" s="156">
        <f t="shared" ref="F58:K58" si="2">SUM(F14-F22)</f>
        <v>158.80000000000001</v>
      </c>
      <c r="G58" s="156">
        <f t="shared" si="2"/>
        <v>136.19999999999999</v>
      </c>
      <c r="H58" s="156">
        <f t="shared" si="2"/>
        <v>34.680999999999997</v>
      </c>
      <c r="I58" s="156">
        <f t="shared" si="2"/>
        <v>36.4</v>
      </c>
      <c r="J58" s="156">
        <f t="shared" si="2"/>
        <v>32.180999999999997</v>
      </c>
      <c r="K58" s="156">
        <f t="shared" si="2"/>
        <v>32.881</v>
      </c>
    </row>
    <row r="59" spans="3:11" ht="39" customHeight="1">
      <c r="C59" s="18" t="s">
        <v>47</v>
      </c>
      <c r="D59" s="17" t="s">
        <v>127</v>
      </c>
      <c r="E59" s="88">
        <f t="shared" ref="E59:K59" si="3">SUM(E58+E15-E30-E42-E44)</f>
        <v>32.500000000000014</v>
      </c>
      <c r="F59" s="88">
        <f t="shared" si="3"/>
        <v>10</v>
      </c>
      <c r="G59" s="88">
        <f t="shared" si="3"/>
        <v>8.7999999999999972</v>
      </c>
      <c r="H59" s="88">
        <f t="shared" si="3"/>
        <v>3.7209999999999965</v>
      </c>
      <c r="I59" s="88">
        <f t="shared" si="3"/>
        <v>3.3999999999999986</v>
      </c>
      <c r="J59" s="88">
        <f t="shared" si="3"/>
        <v>0.30319999999999681</v>
      </c>
      <c r="K59" s="88">
        <f t="shared" si="3"/>
        <v>1.320999999999998</v>
      </c>
    </row>
    <row r="60" spans="3:11" ht="46.5" customHeight="1">
      <c r="C60" s="18" t="s">
        <v>48</v>
      </c>
      <c r="D60" s="17" t="s">
        <v>128</v>
      </c>
      <c r="E60" s="88">
        <f t="shared" ref="E60:K60" si="4">SUM(E59+E16+E17+E18-E46-E48-E49)</f>
        <v>19.700000000000014</v>
      </c>
      <c r="F60" s="88">
        <f t="shared" si="4"/>
        <v>10</v>
      </c>
      <c r="G60" s="88">
        <f t="shared" si="4"/>
        <v>8.7999999999999972</v>
      </c>
      <c r="H60" s="88">
        <f t="shared" si="4"/>
        <v>3.7209999999999965</v>
      </c>
      <c r="I60" s="88">
        <f t="shared" si="4"/>
        <v>3.3999999999999986</v>
      </c>
      <c r="J60" s="88">
        <f t="shared" si="4"/>
        <v>0.30319999999999681</v>
      </c>
      <c r="K60" s="88">
        <f t="shared" si="4"/>
        <v>1.320999999999998</v>
      </c>
    </row>
    <row r="61" spans="3:11" ht="15.75">
      <c r="C61" s="18" t="s">
        <v>49</v>
      </c>
      <c r="D61" s="17" t="s">
        <v>129</v>
      </c>
      <c r="E61" s="88"/>
      <c r="F61" s="88"/>
      <c r="G61" s="88"/>
      <c r="H61" s="88"/>
      <c r="I61" s="88"/>
      <c r="J61" s="88"/>
      <c r="K61" s="88"/>
    </row>
    <row r="62" spans="3:11" ht="31.5" customHeight="1">
      <c r="C62" s="18" t="s">
        <v>50</v>
      </c>
      <c r="D62" s="17" t="s">
        <v>130</v>
      </c>
      <c r="E62" s="88">
        <f t="shared" ref="E62:K62" si="5">SUM(E60+E19-E53-E54+E61)</f>
        <v>19.700000000000014</v>
      </c>
      <c r="F62" s="88">
        <f t="shared" si="5"/>
        <v>10</v>
      </c>
      <c r="G62" s="88">
        <f t="shared" si="5"/>
        <v>6.9999999999999973</v>
      </c>
      <c r="H62" s="88">
        <f t="shared" si="5"/>
        <v>3.7209999999999965</v>
      </c>
      <c r="I62" s="88">
        <f t="shared" si="5"/>
        <v>1.5999999999999985</v>
      </c>
      <c r="J62" s="88">
        <f t="shared" si="5"/>
        <v>0.30319999999999681</v>
      </c>
      <c r="K62" s="88">
        <f t="shared" si="5"/>
        <v>1.320999999999998</v>
      </c>
    </row>
    <row r="63" spans="3:11" ht="15.75">
      <c r="C63" s="18" t="s">
        <v>51</v>
      </c>
      <c r="D63" s="156" t="s">
        <v>52</v>
      </c>
      <c r="E63" s="88">
        <f t="shared" ref="E63:K63" si="6">SUM(E62)</f>
        <v>19.700000000000014</v>
      </c>
      <c r="F63" s="88">
        <f t="shared" si="6"/>
        <v>10</v>
      </c>
      <c r="G63" s="88">
        <f t="shared" si="6"/>
        <v>6.9999999999999973</v>
      </c>
      <c r="H63" s="88">
        <f t="shared" si="6"/>
        <v>3.7209999999999965</v>
      </c>
      <c r="I63" s="88">
        <f t="shared" si="6"/>
        <v>1.5999999999999985</v>
      </c>
      <c r="J63" s="88">
        <f t="shared" si="6"/>
        <v>0.30319999999999681</v>
      </c>
      <c r="K63" s="88">
        <f t="shared" si="6"/>
        <v>1.320999999999998</v>
      </c>
    </row>
    <row r="64" spans="3:11" ht="16.5" thickBot="1">
      <c r="C64" s="19" t="s">
        <v>53</v>
      </c>
      <c r="D64" s="157" t="s">
        <v>54</v>
      </c>
      <c r="E64" s="157"/>
      <c r="F64" s="157"/>
      <c r="G64" s="157"/>
      <c r="H64" s="197"/>
      <c r="I64" s="157"/>
      <c r="J64" s="157"/>
      <c r="K64" s="157"/>
    </row>
    <row r="65" spans="3:11" ht="30" customHeight="1" thickBot="1">
      <c r="C65" s="8" t="s">
        <v>55</v>
      </c>
    </row>
    <row r="66" spans="3:11" ht="35.25" customHeight="1">
      <c r="C66" s="67" t="s">
        <v>300</v>
      </c>
      <c r="D66" s="48" t="s">
        <v>131</v>
      </c>
      <c r="E66" s="68"/>
      <c r="F66" s="68"/>
      <c r="G66" s="204">
        <f>SUM(H66:K66)</f>
        <v>1.2</v>
      </c>
      <c r="H66" s="68">
        <v>0.5</v>
      </c>
      <c r="I66" s="69">
        <v>0.5</v>
      </c>
      <c r="J66" s="69"/>
      <c r="K66" s="154">
        <v>0.2</v>
      </c>
    </row>
    <row r="67" spans="3:11" ht="48" customHeight="1">
      <c r="C67" s="18" t="s">
        <v>56</v>
      </c>
      <c r="D67" s="17" t="s">
        <v>132</v>
      </c>
      <c r="E67" s="65">
        <v>44.2</v>
      </c>
      <c r="F67" s="65">
        <v>57.4</v>
      </c>
      <c r="G67" s="64">
        <v>53.7</v>
      </c>
      <c r="H67" s="64">
        <v>53.2</v>
      </c>
      <c r="I67" s="156">
        <v>50.9</v>
      </c>
      <c r="J67" s="156">
        <v>51</v>
      </c>
      <c r="K67" s="210">
        <v>50.8</v>
      </c>
    </row>
    <row r="68" spans="3:11" ht="21" customHeight="1">
      <c r="C68" s="18" t="s">
        <v>57</v>
      </c>
      <c r="D68" s="17" t="s">
        <v>133</v>
      </c>
      <c r="E68" s="65"/>
      <c r="F68" s="65"/>
      <c r="G68" s="64"/>
      <c r="H68" s="64"/>
      <c r="I68" s="156"/>
      <c r="J68" s="156"/>
      <c r="K68" s="158"/>
    </row>
    <row r="69" spans="3:11" ht="33" customHeight="1">
      <c r="C69" s="18" t="s">
        <v>58</v>
      </c>
      <c r="D69" s="156" t="s">
        <v>59</v>
      </c>
      <c r="E69" s="65"/>
      <c r="F69" s="65"/>
      <c r="G69" s="64"/>
      <c r="H69" s="64"/>
      <c r="I69" s="156"/>
      <c r="J69" s="156"/>
      <c r="K69" s="158"/>
    </row>
    <row r="70" spans="3:11" ht="15.75">
      <c r="C70" s="70" t="s">
        <v>60</v>
      </c>
      <c r="D70" s="17" t="s">
        <v>134</v>
      </c>
      <c r="E70" s="65"/>
      <c r="F70" s="65"/>
      <c r="G70" s="64"/>
      <c r="H70" s="64"/>
      <c r="I70" s="156"/>
      <c r="J70" s="156"/>
      <c r="K70" s="158"/>
    </row>
    <row r="71" spans="3:11" ht="15.75">
      <c r="C71" s="18" t="s">
        <v>61</v>
      </c>
      <c r="D71" s="17" t="s">
        <v>135</v>
      </c>
      <c r="E71" s="65"/>
      <c r="F71" s="65"/>
      <c r="G71" s="64"/>
      <c r="H71" s="64"/>
      <c r="I71" s="156"/>
      <c r="J71" s="156"/>
      <c r="K71" s="158"/>
    </row>
    <row r="72" spans="3:11" ht="15.75">
      <c r="C72" s="18" t="s">
        <v>62</v>
      </c>
      <c r="D72" s="17" t="s">
        <v>136</v>
      </c>
      <c r="E72" s="65"/>
      <c r="F72" s="65"/>
      <c r="G72" s="64"/>
      <c r="H72" s="64"/>
      <c r="I72" s="156"/>
      <c r="J72" s="156"/>
      <c r="K72" s="158"/>
    </row>
    <row r="73" spans="3:11" ht="51.75" customHeight="1" thickBot="1">
      <c r="C73" s="19" t="s">
        <v>63</v>
      </c>
      <c r="D73" s="71" t="s">
        <v>137</v>
      </c>
      <c r="E73" s="72">
        <v>57.4</v>
      </c>
      <c r="F73" s="72">
        <v>50.7</v>
      </c>
      <c r="G73" s="73">
        <v>60.7</v>
      </c>
      <c r="H73" s="73">
        <v>60.2</v>
      </c>
      <c r="I73" s="157">
        <v>57.9</v>
      </c>
      <c r="J73" s="157">
        <v>58</v>
      </c>
      <c r="K73" s="209">
        <v>57.8</v>
      </c>
    </row>
    <row r="74" spans="3:11" ht="33" customHeight="1" thickBot="1">
      <c r="C74" s="257" t="s">
        <v>64</v>
      </c>
      <c r="D74" s="258"/>
      <c r="E74" s="258"/>
      <c r="F74" s="258"/>
      <c r="G74" s="258"/>
      <c r="H74" s="258"/>
      <c r="I74" s="258"/>
      <c r="J74" s="258"/>
      <c r="K74" s="258"/>
    </row>
    <row r="75" spans="3:11" ht="51.75" customHeight="1">
      <c r="C75" s="67" t="s">
        <v>65</v>
      </c>
      <c r="D75" s="48" t="s">
        <v>138</v>
      </c>
      <c r="E75" s="81">
        <f>SUM(E88)</f>
        <v>35.869999999999997</v>
      </c>
      <c r="F75" s="81">
        <f t="shared" ref="F75:K75" si="7">SUM(F76:F88)</f>
        <v>38.200000000000003</v>
      </c>
      <c r="G75" s="171">
        <f t="shared" si="7"/>
        <v>51.454799999999999</v>
      </c>
      <c r="H75" s="171">
        <f t="shared" si="7"/>
        <v>12.478999999999999</v>
      </c>
      <c r="I75" s="171">
        <f t="shared" si="7"/>
        <v>14.5</v>
      </c>
      <c r="J75" s="171">
        <f t="shared" si="7"/>
        <v>12.1968</v>
      </c>
      <c r="K75" s="171">
        <f t="shared" si="7"/>
        <v>12.178999999999998</v>
      </c>
    </row>
    <row r="76" spans="3:11" ht="15.75">
      <c r="C76" s="18" t="s">
        <v>66</v>
      </c>
      <c r="D76" s="156" t="s">
        <v>67</v>
      </c>
      <c r="E76" s="82"/>
      <c r="F76" s="82">
        <v>2</v>
      </c>
      <c r="G76" s="82">
        <v>1.8</v>
      </c>
      <c r="H76" s="75"/>
      <c r="I76" s="75">
        <v>1.8</v>
      </c>
      <c r="J76" s="76"/>
      <c r="K76" s="78"/>
    </row>
    <row r="77" spans="3:11" ht="45">
      <c r="C77" s="18" t="s">
        <v>68</v>
      </c>
      <c r="D77" s="156" t="s">
        <v>69</v>
      </c>
      <c r="E77" s="82"/>
      <c r="F77" s="82"/>
      <c r="G77" s="160"/>
      <c r="H77" s="64"/>
      <c r="I77" s="64"/>
      <c r="J77" s="156"/>
      <c r="K77" s="158"/>
    </row>
    <row r="78" spans="3:11" ht="45">
      <c r="C78" s="18" t="s">
        <v>70</v>
      </c>
      <c r="D78" s="156" t="s">
        <v>71</v>
      </c>
      <c r="E78" s="82"/>
      <c r="F78" s="82"/>
      <c r="G78" s="160"/>
      <c r="H78" s="64"/>
      <c r="I78" s="64"/>
      <c r="J78" s="156"/>
      <c r="K78" s="158"/>
    </row>
    <row r="79" spans="3:11" ht="15.75">
      <c r="C79" s="18" t="s">
        <v>72</v>
      </c>
      <c r="D79" s="156" t="s">
        <v>73</v>
      </c>
      <c r="E79" s="82"/>
      <c r="F79" s="82"/>
      <c r="G79" s="160"/>
      <c r="H79" s="64"/>
      <c r="I79" s="64"/>
      <c r="J79" s="156"/>
      <c r="K79" s="158"/>
    </row>
    <row r="80" spans="3:11" ht="15.75">
      <c r="C80" s="18" t="s">
        <v>74</v>
      </c>
      <c r="D80" s="156" t="s">
        <v>75</v>
      </c>
      <c r="E80" s="82"/>
      <c r="F80" s="82"/>
      <c r="G80" s="160"/>
      <c r="H80" s="64"/>
      <c r="I80" s="64"/>
      <c r="J80" s="156"/>
      <c r="K80" s="158"/>
    </row>
    <row r="81" spans="3:11" ht="30">
      <c r="C81" s="18" t="s">
        <v>76</v>
      </c>
      <c r="D81" s="156" t="s">
        <v>77</v>
      </c>
      <c r="E81" s="82"/>
      <c r="F81" s="82"/>
      <c r="G81" s="160"/>
      <c r="H81" s="64"/>
      <c r="I81" s="64"/>
      <c r="J81" s="156"/>
      <c r="K81" s="158"/>
    </row>
    <row r="82" spans="3:11" ht="30">
      <c r="C82" s="18" t="s">
        <v>78</v>
      </c>
      <c r="D82" s="77" t="s">
        <v>79</v>
      </c>
      <c r="E82" s="82"/>
      <c r="F82" s="82"/>
      <c r="G82" s="160">
        <f>SUM(H82:K82)</f>
        <v>1.2</v>
      </c>
      <c r="H82" s="64">
        <v>0.5</v>
      </c>
      <c r="I82" s="64">
        <v>0.5</v>
      </c>
      <c r="J82" s="156"/>
      <c r="K82" s="158">
        <v>0.2</v>
      </c>
    </row>
    <row r="83" spans="3:11" ht="28.5">
      <c r="C83" s="50" t="s">
        <v>80</v>
      </c>
      <c r="D83" s="17" t="s">
        <v>139</v>
      </c>
      <c r="E83" s="82"/>
      <c r="F83" s="82"/>
      <c r="G83" s="160"/>
      <c r="H83" s="64"/>
      <c r="I83" s="64"/>
      <c r="J83" s="156"/>
      <c r="K83" s="158"/>
    </row>
    <row r="84" spans="3:11" ht="60">
      <c r="C84" s="18" t="s">
        <v>81</v>
      </c>
      <c r="D84" s="156" t="s">
        <v>82</v>
      </c>
      <c r="E84" s="82"/>
      <c r="F84" s="82"/>
      <c r="G84" s="160"/>
      <c r="H84" s="64"/>
      <c r="I84" s="64"/>
      <c r="J84" s="156"/>
      <c r="K84" s="158"/>
    </row>
    <row r="85" spans="3:11" ht="15.75">
      <c r="C85" s="18" t="s">
        <v>83</v>
      </c>
      <c r="D85" s="156" t="s">
        <v>84</v>
      </c>
      <c r="E85" s="82"/>
      <c r="F85" s="82"/>
      <c r="G85" s="160"/>
      <c r="H85" s="64"/>
      <c r="I85" s="64"/>
      <c r="J85" s="156"/>
      <c r="K85" s="158"/>
    </row>
    <row r="86" spans="3:11" ht="15.75">
      <c r="C86" s="18" t="s">
        <v>85</v>
      </c>
      <c r="D86" s="156" t="s">
        <v>86</v>
      </c>
      <c r="E86" s="82"/>
      <c r="F86" s="82"/>
      <c r="G86" s="160"/>
      <c r="H86" s="64"/>
      <c r="I86" s="64"/>
      <c r="J86" s="156"/>
      <c r="K86" s="158"/>
    </row>
    <row r="87" spans="3:11" ht="45">
      <c r="C87" s="18" t="s">
        <v>87</v>
      </c>
      <c r="D87" s="17" t="s">
        <v>140</v>
      </c>
      <c r="E87" s="82"/>
      <c r="F87" s="82"/>
      <c r="G87" s="160"/>
      <c r="H87" s="64"/>
      <c r="I87" s="64"/>
      <c r="J87" s="156"/>
      <c r="K87" s="158"/>
    </row>
    <row r="88" spans="3:11" ht="45">
      <c r="C88" s="51" t="s">
        <v>142</v>
      </c>
      <c r="D88" s="156" t="s">
        <v>88</v>
      </c>
      <c r="E88" s="82">
        <v>35.869999999999997</v>
      </c>
      <c r="F88" s="82">
        <v>36.200000000000003</v>
      </c>
      <c r="G88" s="89">
        <f>SUM(H88:K88)+0.1</f>
        <v>48.454799999999999</v>
      </c>
      <c r="H88" s="198">
        <f>SUM(H40+H28)</f>
        <v>11.978999999999999</v>
      </c>
      <c r="I88" s="90">
        <f>SUM(I40+I28)-0.2</f>
        <v>12.200000000000001</v>
      </c>
      <c r="J88" s="90">
        <f>SUM(J40+J28)</f>
        <v>12.1968</v>
      </c>
      <c r="K88" s="91">
        <f>SUM(K40+K28)</f>
        <v>11.978999999999999</v>
      </c>
    </row>
    <row r="89" spans="3:11" ht="30">
      <c r="C89" s="18" t="s">
        <v>89</v>
      </c>
      <c r="D89" s="156" t="s">
        <v>90</v>
      </c>
      <c r="E89" s="74"/>
      <c r="F89" s="74"/>
      <c r="G89" s="160"/>
      <c r="H89" s="75"/>
      <c r="I89" s="75"/>
      <c r="J89" s="76"/>
      <c r="K89" s="78"/>
    </row>
    <row r="90" spans="3:11" ht="28.5">
      <c r="C90" s="50" t="s">
        <v>91</v>
      </c>
      <c r="D90" s="17" t="s">
        <v>141</v>
      </c>
      <c r="E90" s="74"/>
      <c r="F90" s="74"/>
      <c r="G90" s="160"/>
      <c r="H90" s="64"/>
      <c r="I90" s="64"/>
      <c r="J90" s="156"/>
      <c r="K90" s="158"/>
    </row>
    <row r="91" spans="3:11" ht="15.75">
      <c r="C91" s="70" t="s">
        <v>92</v>
      </c>
      <c r="D91" s="156" t="s">
        <v>93</v>
      </c>
      <c r="E91" s="74"/>
      <c r="F91" s="74"/>
      <c r="G91" s="160"/>
      <c r="H91" s="64"/>
      <c r="I91" s="64"/>
      <c r="J91" s="156"/>
      <c r="K91" s="158"/>
    </row>
    <row r="92" spans="3:11" ht="15.75">
      <c r="C92" s="70" t="s">
        <v>94</v>
      </c>
      <c r="D92" s="156" t="s">
        <v>95</v>
      </c>
      <c r="E92" s="74"/>
      <c r="F92" s="74"/>
      <c r="G92" s="156"/>
      <c r="H92" s="64"/>
      <c r="I92" s="64"/>
      <c r="J92" s="156"/>
      <c r="K92" s="158"/>
    </row>
    <row r="93" spans="3:11" ht="16.5" thickBot="1">
      <c r="C93" s="79"/>
      <c r="D93" s="157"/>
      <c r="E93" s="80"/>
      <c r="F93" s="80"/>
      <c r="G93" s="157"/>
      <c r="H93" s="73"/>
      <c r="I93" s="73"/>
      <c r="J93" s="157"/>
      <c r="K93" s="159"/>
    </row>
    <row r="94" spans="3:11" ht="15.75">
      <c r="H94" s="34"/>
      <c r="I94" s="34"/>
      <c r="J94" s="14"/>
      <c r="K94" s="14"/>
    </row>
    <row r="95" spans="3:11">
      <c r="C95" s="94" t="s">
        <v>170</v>
      </c>
      <c r="D95" s="95"/>
      <c r="E95" s="95"/>
      <c r="F95" s="95"/>
      <c r="G95" s="96" t="s">
        <v>204</v>
      </c>
      <c r="H95" s="94"/>
    </row>
    <row r="96" spans="3:11">
      <c r="C96" s="94"/>
      <c r="D96" s="94"/>
      <c r="E96" s="94"/>
      <c r="F96" s="94"/>
      <c r="G96" s="94"/>
      <c r="H96" s="94"/>
    </row>
    <row r="97" spans="3:8">
      <c r="C97" s="94" t="s">
        <v>296</v>
      </c>
      <c r="D97" s="95"/>
      <c r="E97" s="95"/>
      <c r="F97" s="95"/>
      <c r="G97" s="94" t="s">
        <v>203</v>
      </c>
      <c r="H97" s="94"/>
    </row>
    <row r="98" spans="3:8">
      <c r="C98" s="94"/>
      <c r="D98" s="94"/>
      <c r="E98" s="94"/>
      <c r="F98" s="94"/>
      <c r="G98" s="94"/>
      <c r="H98" s="94"/>
    </row>
  </sheetData>
  <mergeCells count="38">
    <mergeCell ref="I44:I45"/>
    <mergeCell ref="J44:J45"/>
    <mergeCell ref="G42:G43"/>
    <mergeCell ref="E42:E43"/>
    <mergeCell ref="F42:F43"/>
    <mergeCell ref="E44:E45"/>
    <mergeCell ref="F44:F45"/>
    <mergeCell ref="G44:G45"/>
    <mergeCell ref="H44:H45"/>
    <mergeCell ref="C1:K1"/>
    <mergeCell ref="C2:K2"/>
    <mergeCell ref="C3:K3"/>
    <mergeCell ref="C5:C6"/>
    <mergeCell ref="D5:D6"/>
    <mergeCell ref="E5:E6"/>
    <mergeCell ref="F5:F6"/>
    <mergeCell ref="G5:G6"/>
    <mergeCell ref="H5:K5"/>
    <mergeCell ref="H42:H43"/>
    <mergeCell ref="I42:I43"/>
    <mergeCell ref="J42:J43"/>
    <mergeCell ref="K42:K43"/>
    <mergeCell ref="J46:J47"/>
    <mergeCell ref="F46:F47"/>
    <mergeCell ref="G46:G47"/>
    <mergeCell ref="H46:H47"/>
    <mergeCell ref="I46:I47"/>
    <mergeCell ref="K44:K45"/>
    <mergeCell ref="C74:K74"/>
    <mergeCell ref="K46:K47"/>
    <mergeCell ref="E54:E55"/>
    <mergeCell ref="F54:F55"/>
    <mergeCell ref="G54:G55"/>
    <mergeCell ref="H54:H55"/>
    <mergeCell ref="I54:I55"/>
    <mergeCell ref="J54:J55"/>
    <mergeCell ref="K54:K55"/>
    <mergeCell ref="E46:E47"/>
  </mergeCells>
  <phoneticPr fontId="40" type="noConversion"/>
  <pageMargins left="0.7" right="0.7" top="0.75" bottom="0.75" header="0.3" footer="0.3"/>
  <pageSetup paperSize="9" scale="8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4"/>
  <sheetViews>
    <sheetView topLeftCell="A22" workbookViewId="0">
      <selection activeCell="S34" sqref="S34"/>
    </sheetView>
  </sheetViews>
  <sheetFormatPr defaultRowHeight="15"/>
  <cols>
    <col min="2" max="2" width="35.28515625" customWidth="1"/>
    <col min="3" max="3" width="5.7109375" customWidth="1"/>
    <col min="4" max="4" width="9.5703125" customWidth="1"/>
    <col min="5" max="5" width="8" customWidth="1"/>
    <col min="6" max="6" width="7.7109375" customWidth="1"/>
    <col min="7" max="7" width="9.5703125" customWidth="1"/>
    <col min="8" max="8" width="5.28515625" customWidth="1"/>
    <col min="9" max="9" width="5.85546875" customWidth="1"/>
    <col min="10" max="10" width="5.28515625" customWidth="1"/>
    <col min="11" max="11" width="5.85546875" customWidth="1"/>
  </cols>
  <sheetData>
    <row r="1" spans="2:11" ht="5.25" customHeight="1"/>
    <row r="2" spans="2:11" ht="20.25" customHeight="1" thickBot="1">
      <c r="B2" s="282" t="s">
        <v>205</v>
      </c>
      <c r="C2" s="282"/>
      <c r="D2" s="282"/>
      <c r="E2" s="282"/>
      <c r="F2" s="282"/>
      <c r="G2" s="282"/>
      <c r="H2" s="282"/>
      <c r="I2" s="282"/>
      <c r="J2" s="282"/>
      <c r="K2" s="282"/>
    </row>
    <row r="3" spans="2:11" ht="67.5" customHeight="1" thickBot="1">
      <c r="B3" s="283"/>
      <c r="C3" s="285" t="s">
        <v>172</v>
      </c>
      <c r="D3" s="285" t="s">
        <v>293</v>
      </c>
      <c r="E3" s="285" t="s">
        <v>294</v>
      </c>
      <c r="F3" s="285" t="s">
        <v>295</v>
      </c>
      <c r="G3" s="285" t="s">
        <v>206</v>
      </c>
      <c r="H3" s="279" t="s">
        <v>1</v>
      </c>
      <c r="I3" s="280"/>
      <c r="J3" s="280"/>
      <c r="K3" s="281"/>
    </row>
    <row r="4" spans="2:11" ht="15.75" thickBot="1">
      <c r="B4" s="284"/>
      <c r="C4" s="286"/>
      <c r="D4" s="286"/>
      <c r="E4" s="286"/>
      <c r="F4" s="286"/>
      <c r="G4" s="286"/>
      <c r="H4" s="12" t="s">
        <v>173</v>
      </c>
      <c r="I4" s="12" t="s">
        <v>174</v>
      </c>
      <c r="J4" s="12" t="s">
        <v>175</v>
      </c>
      <c r="K4" s="12" t="s">
        <v>176</v>
      </c>
    </row>
    <row r="5" spans="2:11" ht="15.75" thickBot="1">
      <c r="B5" s="83">
        <v>1</v>
      </c>
      <c r="C5" s="84">
        <v>2</v>
      </c>
      <c r="D5" s="84">
        <v>3</v>
      </c>
      <c r="E5" s="84">
        <v>4</v>
      </c>
      <c r="F5" s="84">
        <v>5</v>
      </c>
      <c r="G5" s="84">
        <v>6</v>
      </c>
      <c r="H5" s="85">
        <v>7</v>
      </c>
      <c r="I5" s="85">
        <v>8</v>
      </c>
      <c r="J5" s="85">
        <v>9</v>
      </c>
      <c r="K5" s="85">
        <v>10</v>
      </c>
    </row>
    <row r="6" spans="2:11" ht="34.5" customHeight="1">
      <c r="B6" s="67" t="s">
        <v>207</v>
      </c>
      <c r="C6" s="97" t="s">
        <v>98</v>
      </c>
      <c r="D6" s="99">
        <f>SUM(D7:D11)</f>
        <v>178.9</v>
      </c>
      <c r="E6" s="99">
        <f t="shared" ref="E6:K6" si="0">SUM(E7:E11)</f>
        <v>164</v>
      </c>
      <c r="F6" s="99">
        <v>227</v>
      </c>
      <c r="G6" s="99">
        <f t="shared" si="0"/>
        <v>227</v>
      </c>
      <c r="H6" s="99">
        <f t="shared" si="0"/>
        <v>57</v>
      </c>
      <c r="I6" s="99">
        <f t="shared" si="0"/>
        <v>60</v>
      </c>
      <c r="J6" s="99">
        <f t="shared" si="0"/>
        <v>55</v>
      </c>
      <c r="K6" s="201">
        <f t="shared" si="0"/>
        <v>55</v>
      </c>
    </row>
    <row r="7" spans="2:11" ht="33" customHeight="1">
      <c r="B7" s="18" t="s">
        <v>208</v>
      </c>
      <c r="C7" s="98" t="s">
        <v>99</v>
      </c>
      <c r="D7" s="66">
        <v>178.9</v>
      </c>
      <c r="E7" s="66">
        <v>164</v>
      </c>
      <c r="F7" s="66">
        <v>227</v>
      </c>
      <c r="G7" s="66">
        <f>SUM(H7:K7)</f>
        <v>227</v>
      </c>
      <c r="H7" s="156">
        <v>57</v>
      </c>
      <c r="I7" s="156">
        <v>60</v>
      </c>
      <c r="J7" s="156">
        <v>55</v>
      </c>
      <c r="K7" s="158">
        <v>55</v>
      </c>
    </row>
    <row r="8" spans="2:11" ht="16.5" customHeight="1">
      <c r="B8" s="18" t="s">
        <v>209</v>
      </c>
      <c r="C8" s="98" t="s">
        <v>100</v>
      </c>
      <c r="D8" s="66"/>
      <c r="E8" s="66"/>
      <c r="F8" s="66"/>
      <c r="G8" s="66"/>
      <c r="H8" s="156"/>
      <c r="I8" s="156"/>
      <c r="J8" s="156"/>
      <c r="K8" s="158"/>
    </row>
    <row r="9" spans="2:11" ht="30.75" customHeight="1">
      <c r="B9" s="18" t="s">
        <v>210</v>
      </c>
      <c r="C9" s="98" t="s">
        <v>101</v>
      </c>
      <c r="D9" s="66"/>
      <c r="E9" s="66"/>
      <c r="F9" s="66"/>
      <c r="G9" s="66"/>
      <c r="H9" s="156"/>
      <c r="I9" s="156"/>
      <c r="J9" s="156"/>
      <c r="K9" s="158"/>
    </row>
    <row r="10" spans="2:11" ht="16.5" customHeight="1">
      <c r="B10" s="18" t="s">
        <v>211</v>
      </c>
      <c r="C10" s="98" t="s">
        <v>102</v>
      </c>
      <c r="D10" s="66"/>
      <c r="E10" s="66"/>
      <c r="F10" s="66"/>
      <c r="G10" s="66"/>
      <c r="H10" s="156"/>
      <c r="I10" s="156"/>
      <c r="J10" s="156"/>
      <c r="K10" s="158"/>
    </row>
    <row r="11" spans="2:11" ht="16.5" customHeight="1">
      <c r="B11" s="18" t="s">
        <v>212</v>
      </c>
      <c r="C11" s="98" t="s">
        <v>103</v>
      </c>
      <c r="D11" s="66"/>
      <c r="E11" s="66"/>
      <c r="F11" s="66"/>
      <c r="G11" s="66"/>
      <c r="H11" s="156"/>
      <c r="I11" s="156"/>
      <c r="J11" s="156"/>
      <c r="K11" s="158"/>
    </row>
    <row r="12" spans="2:11" ht="36.75" customHeight="1">
      <c r="B12" s="18" t="s">
        <v>213</v>
      </c>
      <c r="C12" s="98" t="s">
        <v>104</v>
      </c>
      <c r="D12" s="66">
        <f>SUM(D13:D16)</f>
        <v>0</v>
      </c>
      <c r="E12" s="66">
        <f t="shared" ref="E12:K12" si="1">SUM(E13:E16)</f>
        <v>0</v>
      </c>
      <c r="F12" s="66">
        <f t="shared" si="1"/>
        <v>0</v>
      </c>
      <c r="G12" s="66">
        <f t="shared" si="1"/>
        <v>0</v>
      </c>
      <c r="H12" s="66">
        <f t="shared" si="1"/>
        <v>0</v>
      </c>
      <c r="I12" s="66">
        <f t="shared" si="1"/>
        <v>0</v>
      </c>
      <c r="J12" s="66">
        <f t="shared" si="1"/>
        <v>0</v>
      </c>
      <c r="K12" s="202">
        <f t="shared" si="1"/>
        <v>0</v>
      </c>
    </row>
    <row r="13" spans="2:11" ht="21.75" customHeight="1">
      <c r="B13" s="18" t="s">
        <v>214</v>
      </c>
      <c r="C13" s="98" t="s">
        <v>105</v>
      </c>
      <c r="D13" s="66"/>
      <c r="E13" s="66"/>
      <c r="F13" s="66"/>
      <c r="G13" s="66"/>
      <c r="H13" s="156"/>
      <c r="I13" s="156"/>
      <c r="J13" s="156"/>
      <c r="K13" s="158"/>
    </row>
    <row r="14" spans="2:11" ht="27.75" customHeight="1">
      <c r="B14" s="100" t="s">
        <v>215</v>
      </c>
      <c r="C14" s="98" t="s">
        <v>106</v>
      </c>
      <c r="D14" s="66"/>
      <c r="E14" s="66"/>
      <c r="F14" s="66"/>
      <c r="G14" s="66"/>
      <c r="H14" s="156"/>
      <c r="I14" s="156"/>
      <c r="J14" s="156"/>
      <c r="K14" s="158"/>
    </row>
    <row r="15" spans="2:11" ht="27" customHeight="1">
      <c r="B15" s="100" t="s">
        <v>216</v>
      </c>
      <c r="C15" s="98" t="s">
        <v>107</v>
      </c>
      <c r="D15" s="66"/>
      <c r="E15" s="66"/>
      <c r="F15" s="66"/>
      <c r="G15" s="66"/>
      <c r="H15" s="156"/>
      <c r="I15" s="156"/>
      <c r="J15" s="156"/>
      <c r="K15" s="158"/>
    </row>
    <row r="16" spans="2:11" ht="15.75" customHeight="1">
      <c r="B16" s="100" t="s">
        <v>217</v>
      </c>
      <c r="C16" s="98" t="s">
        <v>108</v>
      </c>
      <c r="D16" s="66"/>
      <c r="E16" s="66"/>
      <c r="F16" s="66"/>
      <c r="G16" s="66"/>
      <c r="H16" s="156"/>
      <c r="I16" s="156"/>
      <c r="J16" s="156"/>
      <c r="K16" s="158"/>
    </row>
    <row r="17" spans="2:11" ht="27.75" customHeight="1">
      <c r="B17" s="100" t="s">
        <v>218</v>
      </c>
      <c r="C17" s="98" t="s">
        <v>109</v>
      </c>
      <c r="D17" s="66">
        <f>SUM(D18:D19)</f>
        <v>0</v>
      </c>
      <c r="E17" s="66">
        <f t="shared" ref="E17:K17" si="2">SUM(E18:E19)</f>
        <v>0</v>
      </c>
      <c r="F17" s="66">
        <f t="shared" si="2"/>
        <v>0</v>
      </c>
      <c r="G17" s="66">
        <f t="shared" si="2"/>
        <v>0</v>
      </c>
      <c r="H17" s="66">
        <f t="shared" si="2"/>
        <v>0</v>
      </c>
      <c r="I17" s="66">
        <f t="shared" si="2"/>
        <v>0</v>
      </c>
      <c r="J17" s="66">
        <f t="shared" si="2"/>
        <v>0</v>
      </c>
      <c r="K17" s="202">
        <f t="shared" si="2"/>
        <v>0</v>
      </c>
    </row>
    <row r="18" spans="2:11" ht="16.5" customHeight="1">
      <c r="B18" s="100" t="s">
        <v>219</v>
      </c>
      <c r="C18" s="98" t="s">
        <v>239</v>
      </c>
      <c r="D18" s="66"/>
      <c r="E18" s="66"/>
      <c r="F18" s="66"/>
      <c r="G18" s="66"/>
      <c r="H18" s="156"/>
      <c r="I18" s="156"/>
      <c r="J18" s="156"/>
      <c r="K18" s="158"/>
    </row>
    <row r="19" spans="2:11" ht="17.25" customHeight="1">
      <c r="B19" s="100" t="s">
        <v>217</v>
      </c>
      <c r="C19" s="98" t="s">
        <v>240</v>
      </c>
      <c r="D19" s="66"/>
      <c r="E19" s="66"/>
      <c r="F19" s="66"/>
      <c r="G19" s="66"/>
      <c r="H19" s="156"/>
      <c r="I19" s="156"/>
      <c r="J19" s="156"/>
      <c r="K19" s="158"/>
    </row>
    <row r="20" spans="2:11" ht="27.75" customHeight="1">
      <c r="B20" s="100" t="s">
        <v>220</v>
      </c>
      <c r="C20" s="98" t="s">
        <v>241</v>
      </c>
      <c r="D20" s="66">
        <f>SUM(D21:D24)</f>
        <v>108.7</v>
      </c>
      <c r="E20" s="66">
        <f t="shared" ref="E20:K20" si="3">SUM(E21:E27)</f>
        <v>144.69999999999999</v>
      </c>
      <c r="F20" s="66">
        <f t="shared" si="3"/>
        <v>217</v>
      </c>
      <c r="G20" s="66">
        <f t="shared" si="3"/>
        <v>219.90000000000003</v>
      </c>
      <c r="H20" s="66">
        <f t="shared" si="3"/>
        <v>53.3</v>
      </c>
      <c r="I20" s="66">
        <f t="shared" si="3"/>
        <v>59.399999999999991</v>
      </c>
      <c r="J20" s="66">
        <f t="shared" si="3"/>
        <v>54.1</v>
      </c>
      <c r="K20" s="202">
        <f t="shared" si="3"/>
        <v>53.100000000000009</v>
      </c>
    </row>
    <row r="21" spans="2:11" ht="29.25" customHeight="1">
      <c r="B21" s="100" t="s">
        <v>221</v>
      </c>
      <c r="C21" s="98" t="s">
        <v>242</v>
      </c>
      <c r="D21" s="66">
        <f>23.6-3.63</f>
        <v>19.970000000000002</v>
      </c>
      <c r="E21" s="66">
        <v>7</v>
      </c>
      <c r="F21" s="66">
        <v>33.1</v>
      </c>
      <c r="G21" s="66">
        <f>SUM(H21:K21)</f>
        <v>31.8</v>
      </c>
      <c r="H21" s="156">
        <v>7.3</v>
      </c>
      <c r="I21" s="156">
        <v>8.4</v>
      </c>
      <c r="J21" s="156">
        <v>8.4</v>
      </c>
      <c r="K21" s="158">
        <v>7.7</v>
      </c>
    </row>
    <row r="22" spans="2:11" ht="24.75" customHeight="1">
      <c r="B22" s="100" t="s">
        <v>222</v>
      </c>
      <c r="C22" s="98" t="s">
        <v>243</v>
      </c>
      <c r="D22" s="66">
        <f>88.73</f>
        <v>88.73</v>
      </c>
      <c r="E22" s="66">
        <v>135.69999999999999</v>
      </c>
      <c r="F22" s="66">
        <v>182.1</v>
      </c>
      <c r="G22" s="66">
        <f>SUM(H22:K22)</f>
        <v>182.10000000000002</v>
      </c>
      <c r="H22" s="156">
        <v>45</v>
      </c>
      <c r="I22" s="156">
        <v>46.4</v>
      </c>
      <c r="J22" s="156">
        <v>45.7</v>
      </c>
      <c r="K22" s="158">
        <v>45</v>
      </c>
    </row>
    <row r="23" spans="2:11" ht="21" customHeight="1">
      <c r="B23" s="100" t="s">
        <v>223</v>
      </c>
      <c r="C23" s="98" t="s">
        <v>244</v>
      </c>
      <c r="D23" s="66"/>
      <c r="E23" s="66"/>
      <c r="F23" s="66"/>
      <c r="G23" s="66"/>
      <c r="H23" s="156"/>
      <c r="I23" s="156"/>
      <c r="J23" s="156"/>
      <c r="K23" s="158"/>
    </row>
    <row r="24" spans="2:11" ht="20.25" customHeight="1">
      <c r="B24" s="100" t="s">
        <v>224</v>
      </c>
      <c r="C24" s="98" t="s">
        <v>245</v>
      </c>
      <c r="D24" s="66">
        <f>SUM(D25:D26)</f>
        <v>0</v>
      </c>
      <c r="E24" s="66"/>
      <c r="F24" s="66"/>
      <c r="G24" s="66">
        <v>3</v>
      </c>
      <c r="H24" s="156">
        <v>0.5</v>
      </c>
      <c r="I24" s="156">
        <v>2.2999999999999998</v>
      </c>
      <c r="J24" s="156"/>
      <c r="K24" s="158">
        <v>0.2</v>
      </c>
    </row>
    <row r="25" spans="2:11" ht="16.5" customHeight="1">
      <c r="B25" s="51" t="s">
        <v>66</v>
      </c>
      <c r="C25" s="103" t="s">
        <v>40</v>
      </c>
      <c r="D25" s="66"/>
      <c r="E25" s="66">
        <v>2</v>
      </c>
      <c r="F25" s="66">
        <f>SUM(G25)</f>
        <v>1.8</v>
      </c>
      <c r="G25" s="66">
        <f>SUM(H25:K25)</f>
        <v>1.8</v>
      </c>
      <c r="H25" s="156"/>
      <c r="I25" s="156">
        <v>1.8</v>
      </c>
      <c r="J25" s="156"/>
      <c r="K25" s="158"/>
    </row>
    <row r="26" spans="2:11" ht="16.5" customHeight="1">
      <c r="B26" s="51" t="s">
        <v>299</v>
      </c>
      <c r="C26" s="103" t="s">
        <v>290</v>
      </c>
      <c r="D26" s="66"/>
      <c r="E26" s="66"/>
      <c r="F26" s="66"/>
      <c r="G26" s="66">
        <f>SUM(H26:K26)</f>
        <v>1.2</v>
      </c>
      <c r="H26" s="156">
        <v>0.5</v>
      </c>
      <c r="I26" s="156">
        <v>0.5</v>
      </c>
      <c r="J26" s="156"/>
      <c r="K26" s="158">
        <v>0.2</v>
      </c>
    </row>
    <row r="27" spans="2:11" ht="16.5" customHeight="1">
      <c r="B27" s="100" t="s">
        <v>225</v>
      </c>
      <c r="C27" s="98" t="s">
        <v>246</v>
      </c>
      <c r="D27" s="66"/>
      <c r="E27" s="66"/>
      <c r="F27" s="66"/>
      <c r="G27" s="66"/>
      <c r="H27" s="156"/>
      <c r="I27" s="156"/>
      <c r="J27" s="156"/>
      <c r="K27" s="158"/>
    </row>
    <row r="28" spans="2:11" ht="27" customHeight="1">
      <c r="B28" s="100" t="s">
        <v>226</v>
      </c>
      <c r="C28" s="98" t="s">
        <v>247</v>
      </c>
      <c r="D28" s="66"/>
      <c r="E28" s="66"/>
      <c r="F28" s="66"/>
      <c r="G28" s="66"/>
      <c r="H28" s="156"/>
      <c r="I28" s="156"/>
      <c r="J28" s="156"/>
      <c r="K28" s="158"/>
    </row>
    <row r="29" spans="2:11" ht="18" customHeight="1">
      <c r="B29" s="100" t="s">
        <v>227</v>
      </c>
      <c r="C29" s="98" t="s">
        <v>248</v>
      </c>
      <c r="D29" s="66"/>
      <c r="E29" s="66"/>
      <c r="F29" s="66"/>
      <c r="G29" s="66"/>
      <c r="H29" s="156"/>
      <c r="I29" s="156"/>
      <c r="J29" s="156"/>
      <c r="K29" s="158"/>
    </row>
    <row r="30" spans="2:11" ht="18" customHeight="1">
      <c r="B30" s="18" t="s">
        <v>228</v>
      </c>
      <c r="C30" s="98" t="s">
        <v>249</v>
      </c>
      <c r="D30" s="66"/>
      <c r="E30" s="66"/>
      <c r="F30" s="66"/>
      <c r="G30" s="66"/>
      <c r="H30" s="156"/>
      <c r="I30" s="156"/>
      <c r="J30" s="156"/>
      <c r="K30" s="158"/>
    </row>
    <row r="31" spans="2:11" ht="18.75" customHeight="1">
      <c r="B31" s="18" t="s">
        <v>229</v>
      </c>
      <c r="C31" s="98" t="s">
        <v>250</v>
      </c>
      <c r="D31" s="66"/>
      <c r="E31" s="66"/>
      <c r="F31" s="66"/>
      <c r="G31" s="66"/>
      <c r="H31" s="156"/>
      <c r="I31" s="156"/>
      <c r="J31" s="156"/>
      <c r="K31" s="158"/>
    </row>
    <row r="32" spans="2:11" ht="21" customHeight="1">
      <c r="B32" s="18" t="s">
        <v>230</v>
      </c>
      <c r="C32" s="98" t="s">
        <v>251</v>
      </c>
      <c r="D32" s="66"/>
      <c r="E32" s="66"/>
      <c r="F32" s="66"/>
      <c r="G32" s="66"/>
      <c r="H32" s="156"/>
      <c r="I32" s="156"/>
      <c r="J32" s="156"/>
      <c r="K32" s="158"/>
    </row>
    <row r="33" spans="2:11" ht="18" customHeight="1">
      <c r="B33" s="18" t="s">
        <v>231</v>
      </c>
      <c r="C33" s="98" t="s">
        <v>252</v>
      </c>
      <c r="D33" s="66"/>
      <c r="E33" s="66"/>
      <c r="F33" s="66"/>
      <c r="G33" s="66"/>
      <c r="H33" s="156"/>
      <c r="I33" s="156"/>
      <c r="J33" s="156"/>
      <c r="K33" s="158"/>
    </row>
    <row r="34" spans="2:11" ht="30.75" customHeight="1">
      <c r="B34" s="18" t="s">
        <v>232</v>
      </c>
      <c r="C34" s="98" t="s">
        <v>253</v>
      </c>
      <c r="D34" s="66">
        <f>SUM(D35:D36)</f>
        <v>0</v>
      </c>
      <c r="E34" s="66">
        <f t="shared" ref="E34:K34" si="4">SUM(E35:E36)</f>
        <v>0</v>
      </c>
      <c r="F34" s="66">
        <f t="shared" si="4"/>
        <v>0</v>
      </c>
      <c r="G34" s="66">
        <f t="shared" si="4"/>
        <v>0</v>
      </c>
      <c r="H34" s="66">
        <f t="shared" si="4"/>
        <v>0</v>
      </c>
      <c r="I34" s="66">
        <f t="shared" si="4"/>
        <v>0</v>
      </c>
      <c r="J34" s="66">
        <f t="shared" si="4"/>
        <v>0</v>
      </c>
      <c r="K34" s="202">
        <f t="shared" si="4"/>
        <v>0</v>
      </c>
    </row>
    <row r="35" spans="2:11" ht="18" customHeight="1">
      <c r="B35" s="18" t="s">
        <v>233</v>
      </c>
      <c r="C35" s="98" t="s">
        <v>254</v>
      </c>
      <c r="D35" s="66"/>
      <c r="E35" s="66"/>
      <c r="F35" s="66"/>
      <c r="G35" s="66"/>
      <c r="H35" s="156"/>
      <c r="I35" s="156"/>
      <c r="J35" s="156"/>
      <c r="K35" s="158"/>
    </row>
    <row r="36" spans="2:11" ht="24" customHeight="1">
      <c r="B36" s="18" t="s">
        <v>234</v>
      </c>
      <c r="C36" s="98" t="s">
        <v>255</v>
      </c>
      <c r="D36" s="66"/>
      <c r="E36" s="66"/>
      <c r="F36" s="66"/>
      <c r="G36" s="66"/>
      <c r="H36" s="156"/>
      <c r="I36" s="156"/>
      <c r="J36" s="156"/>
      <c r="K36" s="158"/>
    </row>
    <row r="37" spans="2:11" ht="15" customHeight="1">
      <c r="B37" s="18" t="s">
        <v>235</v>
      </c>
      <c r="C37" s="98"/>
      <c r="D37" s="66"/>
      <c r="E37" s="66"/>
      <c r="F37" s="66"/>
      <c r="G37" s="66"/>
      <c r="H37" s="156"/>
      <c r="I37" s="156"/>
      <c r="J37" s="156"/>
      <c r="K37" s="158"/>
    </row>
    <row r="38" spans="2:11" ht="16.5" customHeight="1">
      <c r="B38" s="18" t="s">
        <v>236</v>
      </c>
      <c r="C38" s="98" t="s">
        <v>256</v>
      </c>
      <c r="D38" s="137">
        <v>0.6</v>
      </c>
      <c r="E38" s="66">
        <v>4.0999999999999996</v>
      </c>
      <c r="F38" s="66"/>
      <c r="G38" s="66"/>
      <c r="H38" s="156"/>
      <c r="I38" s="156"/>
      <c r="J38" s="156"/>
      <c r="K38" s="158"/>
    </row>
    <row r="39" spans="2:11" ht="16.5" customHeight="1">
      <c r="B39" s="18" t="s">
        <v>237</v>
      </c>
      <c r="C39" s="98" t="s">
        <v>257</v>
      </c>
      <c r="D39" s="66">
        <v>4.0999999999999996</v>
      </c>
      <c r="E39" s="66"/>
      <c r="F39" s="66">
        <f t="shared" ref="F39:K39" si="5">SUM(F38+F6+F12+F17-F20-F28-F34)</f>
        <v>10</v>
      </c>
      <c r="G39" s="66">
        <f t="shared" si="5"/>
        <v>7.0999999999999659</v>
      </c>
      <c r="H39" s="66">
        <f t="shared" si="5"/>
        <v>3.7000000000000028</v>
      </c>
      <c r="I39" s="66">
        <f t="shared" si="5"/>
        <v>0.60000000000000853</v>
      </c>
      <c r="J39" s="66">
        <f t="shared" si="5"/>
        <v>0.89999999999999858</v>
      </c>
      <c r="K39" s="202">
        <f t="shared" si="5"/>
        <v>1.8999999999999915</v>
      </c>
    </row>
    <row r="40" spans="2:11" ht="16.5" customHeight="1" thickBot="1">
      <c r="B40" s="19" t="s">
        <v>238</v>
      </c>
      <c r="C40" s="101" t="s">
        <v>258</v>
      </c>
      <c r="D40" s="102">
        <f>SUM(D39-D38)</f>
        <v>3.4999999999999996</v>
      </c>
      <c r="E40" s="102">
        <f t="shared" ref="E40:K40" si="6">SUM(E39-E38)</f>
        <v>-4.0999999999999996</v>
      </c>
      <c r="F40" s="102">
        <f t="shared" si="6"/>
        <v>10</v>
      </c>
      <c r="G40" s="102">
        <f t="shared" si="6"/>
        <v>7.0999999999999659</v>
      </c>
      <c r="H40" s="102">
        <f t="shared" si="6"/>
        <v>3.7000000000000028</v>
      </c>
      <c r="I40" s="102">
        <f t="shared" si="6"/>
        <v>0.60000000000000853</v>
      </c>
      <c r="J40" s="102">
        <f t="shared" si="6"/>
        <v>0.89999999999999858</v>
      </c>
      <c r="K40" s="203">
        <f t="shared" si="6"/>
        <v>1.8999999999999915</v>
      </c>
    </row>
    <row r="41" spans="2:11" ht="10.5" customHeight="1"/>
    <row r="42" spans="2:11">
      <c r="B42" s="94" t="s">
        <v>170</v>
      </c>
      <c r="C42" s="95"/>
      <c r="D42" s="95"/>
      <c r="E42" s="95"/>
      <c r="F42" s="96" t="s">
        <v>204</v>
      </c>
      <c r="G42" s="94"/>
    </row>
    <row r="43" spans="2:11" ht="9" customHeight="1">
      <c r="B43" s="94"/>
      <c r="C43" s="94"/>
      <c r="D43" s="94"/>
      <c r="E43" s="94"/>
      <c r="F43" s="94"/>
      <c r="G43" s="94"/>
    </row>
    <row r="44" spans="2:11">
      <c r="B44" s="94" t="s">
        <v>296</v>
      </c>
      <c r="C44" s="95"/>
      <c r="D44" s="95"/>
      <c r="E44" s="95"/>
      <c r="F44" s="94" t="s">
        <v>203</v>
      </c>
      <c r="G44" s="94"/>
    </row>
  </sheetData>
  <mergeCells count="8">
    <mergeCell ref="H3:K3"/>
    <mergeCell ref="B2:K2"/>
    <mergeCell ref="B3:B4"/>
    <mergeCell ref="C3:C4"/>
    <mergeCell ref="D3:D4"/>
    <mergeCell ref="E3:E4"/>
    <mergeCell ref="F3:F4"/>
    <mergeCell ref="G3:G4"/>
  </mergeCells>
  <phoneticPr fontId="40" type="noConversion"/>
  <pageMargins left="0.7" right="0.7" top="0.75" bottom="0.75" header="0.3" footer="0.3"/>
  <pageSetup paperSize="9" scale="80" fitToWidth="0" fitToHeight="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workbookViewId="0">
      <selection sqref="A1:I1"/>
    </sheetView>
  </sheetViews>
  <sheetFormatPr defaultRowHeight="39" customHeight="1"/>
  <cols>
    <col min="1" max="1" width="33.7109375" customWidth="1"/>
    <col min="2" max="2" width="6.42578125" customWidth="1"/>
    <col min="3" max="3" width="7" customWidth="1"/>
    <col min="5" max="5" width="8.28515625" customWidth="1"/>
    <col min="6" max="8" width="5.85546875" customWidth="1"/>
    <col min="9" max="9" width="5.140625" customWidth="1"/>
  </cols>
  <sheetData>
    <row r="1" spans="1:9" ht="23.25" customHeight="1" thickBot="1">
      <c r="A1" s="287" t="s">
        <v>171</v>
      </c>
      <c r="B1" s="287"/>
      <c r="C1" s="287"/>
      <c r="D1" s="287"/>
      <c r="E1" s="287"/>
      <c r="F1" s="287"/>
      <c r="G1" s="287"/>
      <c r="H1" s="287"/>
      <c r="I1" s="287"/>
    </row>
    <row r="2" spans="1:9" ht="26.25" customHeight="1" thickBot="1">
      <c r="A2" s="283"/>
      <c r="B2" s="285" t="s">
        <v>172</v>
      </c>
      <c r="C2" s="285" t="s">
        <v>272</v>
      </c>
      <c r="D2" s="285" t="s">
        <v>297</v>
      </c>
      <c r="E2" s="285" t="s">
        <v>298</v>
      </c>
      <c r="F2" s="279" t="s">
        <v>1</v>
      </c>
      <c r="G2" s="280"/>
      <c r="H2" s="280"/>
      <c r="I2" s="281"/>
    </row>
    <row r="3" spans="1:9" ht="41.25" customHeight="1" thickBot="1">
      <c r="A3" s="284"/>
      <c r="B3" s="286"/>
      <c r="C3" s="286"/>
      <c r="D3" s="286"/>
      <c r="E3" s="286"/>
      <c r="F3" s="12" t="s">
        <v>173</v>
      </c>
      <c r="G3" s="12" t="s">
        <v>174</v>
      </c>
      <c r="H3" s="12" t="s">
        <v>175</v>
      </c>
      <c r="I3" s="12" t="s">
        <v>176</v>
      </c>
    </row>
    <row r="4" spans="1:9" ht="18.75" customHeight="1" thickBot="1">
      <c r="A4" s="123">
        <v>1</v>
      </c>
      <c r="B4" s="124">
        <v>2</v>
      </c>
      <c r="C4" s="124">
        <v>3</v>
      </c>
      <c r="D4" s="124">
        <v>4</v>
      </c>
      <c r="E4" s="124">
        <v>5</v>
      </c>
      <c r="F4" s="125">
        <v>6</v>
      </c>
      <c r="G4" s="125">
        <v>7</v>
      </c>
      <c r="H4" s="125">
        <v>8</v>
      </c>
      <c r="I4" s="125">
        <v>9</v>
      </c>
    </row>
    <row r="5" spans="1:9" s="121" customFormat="1" ht="21.75" customHeight="1">
      <c r="A5" s="145" t="s">
        <v>177</v>
      </c>
      <c r="B5" s="146" t="s">
        <v>259</v>
      </c>
      <c r="C5" s="147">
        <f t="shared" ref="C5:I5" si="0">SUM(C6:C7)</f>
        <v>18.2</v>
      </c>
      <c r="D5" s="147">
        <f t="shared" si="0"/>
        <v>7</v>
      </c>
      <c r="E5" s="147">
        <f t="shared" si="0"/>
        <v>19.2</v>
      </c>
      <c r="F5" s="147">
        <f t="shared" si="0"/>
        <v>4.5999999999999996</v>
      </c>
      <c r="G5" s="147">
        <f t="shared" si="0"/>
        <v>4.6999999999999993</v>
      </c>
      <c r="H5" s="147">
        <f t="shared" si="0"/>
        <v>5.1999999999999993</v>
      </c>
      <c r="I5" s="148">
        <f t="shared" si="0"/>
        <v>4.6999999999999993</v>
      </c>
    </row>
    <row r="6" spans="1:9" s="121" customFormat="1" ht="17.25" customHeight="1">
      <c r="A6" s="100" t="s">
        <v>178</v>
      </c>
      <c r="B6" s="104" t="s">
        <v>179</v>
      </c>
      <c r="C6" s="105">
        <v>4.4000000000000004</v>
      </c>
      <c r="D6" s="105">
        <v>3.9</v>
      </c>
      <c r="E6" s="106">
        <f>SUM(F6:I6)</f>
        <v>8</v>
      </c>
      <c r="F6" s="107">
        <v>1.8</v>
      </c>
      <c r="G6" s="107">
        <v>1.9</v>
      </c>
      <c r="H6" s="107">
        <v>2.4</v>
      </c>
      <c r="I6" s="108">
        <v>1.9</v>
      </c>
    </row>
    <row r="7" spans="1:9" s="121" customFormat="1" ht="64.5" customHeight="1">
      <c r="A7" s="109" t="s">
        <v>260</v>
      </c>
      <c r="B7" s="104" t="s">
        <v>180</v>
      </c>
      <c r="C7" s="105">
        <f>18.2-4.4</f>
        <v>13.799999999999999</v>
      </c>
      <c r="D7" s="105">
        <v>3.1</v>
      </c>
      <c r="E7" s="110">
        <f>SUM(F7:I7)</f>
        <v>11.2</v>
      </c>
      <c r="F7" s="77">
        <v>2.8</v>
      </c>
      <c r="G7" s="77">
        <v>2.8</v>
      </c>
      <c r="H7" s="77">
        <v>2.8</v>
      </c>
      <c r="I7" s="111">
        <v>2.8</v>
      </c>
    </row>
    <row r="8" spans="1:9" s="121" customFormat="1" ht="18.75" customHeight="1">
      <c r="A8" s="100" t="s">
        <v>181</v>
      </c>
      <c r="B8" s="104" t="s">
        <v>198</v>
      </c>
      <c r="C8" s="105">
        <v>88.73</v>
      </c>
      <c r="D8" s="105">
        <v>99.6</v>
      </c>
      <c r="E8" s="112">
        <f>SUM(F8:I8)</f>
        <v>133.6</v>
      </c>
      <c r="F8" s="113">
        <v>33</v>
      </c>
      <c r="G8" s="113">
        <v>34</v>
      </c>
      <c r="H8" s="113">
        <v>33.6</v>
      </c>
      <c r="I8" s="114">
        <v>33</v>
      </c>
    </row>
    <row r="9" spans="1:9" s="121" customFormat="1" ht="39" customHeight="1">
      <c r="A9" s="109" t="s">
        <v>142</v>
      </c>
      <c r="B9" s="104" t="s">
        <v>199</v>
      </c>
      <c r="C9" s="105">
        <v>35.869999999999997</v>
      </c>
      <c r="D9" s="105">
        <v>36.200000000000003</v>
      </c>
      <c r="E9" s="115">
        <f>SUM(F9:I9)</f>
        <v>48.5</v>
      </c>
      <c r="F9" s="116">
        <v>12.1</v>
      </c>
      <c r="G9" s="116">
        <v>12.2</v>
      </c>
      <c r="H9" s="116">
        <v>12.2</v>
      </c>
      <c r="I9" s="117">
        <v>12</v>
      </c>
    </row>
    <row r="10" spans="1:9" s="121" customFormat="1" ht="15" customHeight="1">
      <c r="A10" s="100" t="s">
        <v>182</v>
      </c>
      <c r="B10" s="104" t="s">
        <v>200</v>
      </c>
      <c r="C10" s="105">
        <v>3.6</v>
      </c>
      <c r="D10" s="105">
        <v>6</v>
      </c>
      <c r="E10" s="118">
        <v>3</v>
      </c>
      <c r="F10" s="119">
        <v>1</v>
      </c>
      <c r="G10" s="119">
        <v>0.5</v>
      </c>
      <c r="H10" s="119">
        <v>0.5</v>
      </c>
      <c r="I10" s="120">
        <v>1</v>
      </c>
    </row>
    <row r="11" spans="1:9" s="121" customFormat="1" ht="16.5" customHeight="1" thickBot="1">
      <c r="A11" s="149" t="s">
        <v>183</v>
      </c>
      <c r="B11" s="150" t="s">
        <v>201</v>
      </c>
      <c r="C11" s="151">
        <v>12.8</v>
      </c>
      <c r="D11" s="151"/>
      <c r="E11" s="151"/>
      <c r="F11" s="152"/>
      <c r="G11" s="152"/>
      <c r="H11" s="152"/>
      <c r="I11" s="153"/>
    </row>
    <row r="12" spans="1:9" ht="31.5" customHeight="1" thickBot="1">
      <c r="A12" s="126" t="s">
        <v>184</v>
      </c>
      <c r="B12" s="127" t="s">
        <v>202</v>
      </c>
      <c r="C12" s="128">
        <f t="shared" ref="C12:I12" si="1">SUM(C6:C11)</f>
        <v>159.20000000000002</v>
      </c>
      <c r="D12" s="128">
        <f t="shared" si="1"/>
        <v>148.80000000000001</v>
      </c>
      <c r="E12" s="128">
        <f t="shared" si="1"/>
        <v>204.29999999999998</v>
      </c>
      <c r="F12" s="128">
        <f t="shared" si="1"/>
        <v>50.7</v>
      </c>
      <c r="G12" s="128">
        <f t="shared" si="1"/>
        <v>51.400000000000006</v>
      </c>
      <c r="H12" s="128">
        <f t="shared" si="1"/>
        <v>51.5</v>
      </c>
      <c r="I12" s="128">
        <f t="shared" si="1"/>
        <v>50.7</v>
      </c>
    </row>
    <row r="13" spans="1:9" ht="12.75" customHeight="1">
      <c r="A13" s="129"/>
      <c r="B13" s="130"/>
      <c r="C13" s="130"/>
      <c r="D13" s="130"/>
      <c r="E13" s="130"/>
      <c r="F13" s="130"/>
      <c r="G13" s="130"/>
      <c r="H13" s="130"/>
      <c r="I13" s="130"/>
    </row>
    <row r="14" spans="1:9" ht="21" customHeight="1" thickBot="1">
      <c r="A14" s="288" t="s">
        <v>185</v>
      </c>
      <c r="B14" s="288"/>
      <c r="C14" s="288"/>
      <c r="D14" s="288"/>
      <c r="E14" s="288"/>
      <c r="F14" s="288"/>
      <c r="G14" s="288"/>
      <c r="H14" s="288"/>
      <c r="I14" s="288"/>
    </row>
    <row r="15" spans="1:9" ht="30" customHeight="1" thickBot="1">
      <c r="A15" s="283"/>
      <c r="B15" s="289" t="s">
        <v>172</v>
      </c>
      <c r="C15" s="289" t="s">
        <v>272</v>
      </c>
      <c r="D15" s="289" t="s">
        <v>297</v>
      </c>
      <c r="E15" s="289" t="s">
        <v>298</v>
      </c>
      <c r="F15" s="291" t="s">
        <v>1</v>
      </c>
      <c r="G15" s="292"/>
      <c r="H15" s="292"/>
      <c r="I15" s="293"/>
    </row>
    <row r="16" spans="1:9" ht="42" customHeight="1" thickBot="1">
      <c r="A16" s="284"/>
      <c r="B16" s="290"/>
      <c r="C16" s="290"/>
      <c r="D16" s="290"/>
      <c r="E16" s="290"/>
      <c r="F16" s="122" t="s">
        <v>173</v>
      </c>
      <c r="G16" s="122" t="s">
        <v>174</v>
      </c>
      <c r="H16" s="122" t="s">
        <v>175</v>
      </c>
      <c r="I16" s="122" t="s">
        <v>176</v>
      </c>
    </row>
    <row r="17" spans="1:9" ht="20.25" customHeight="1" thickBot="1">
      <c r="A17" s="131">
        <v>1</v>
      </c>
      <c r="B17" s="132">
        <v>2</v>
      </c>
      <c r="C17" s="132">
        <v>3</v>
      </c>
      <c r="D17" s="132">
        <v>4</v>
      </c>
      <c r="E17" s="132">
        <v>5</v>
      </c>
      <c r="F17" s="133">
        <v>6</v>
      </c>
      <c r="G17" s="133">
        <v>7</v>
      </c>
      <c r="H17" s="133">
        <v>8</v>
      </c>
      <c r="I17" s="133">
        <v>9</v>
      </c>
    </row>
    <row r="18" spans="1:9" ht="18.75" customHeight="1">
      <c r="A18" s="13" t="s">
        <v>186</v>
      </c>
      <c r="B18" s="289">
        <v>1</v>
      </c>
      <c r="C18" s="294"/>
      <c r="D18" s="294"/>
      <c r="E18" s="294"/>
      <c r="F18" s="283"/>
      <c r="G18" s="283"/>
      <c r="H18" s="283"/>
      <c r="I18" s="283"/>
    </row>
    <row r="19" spans="1:9" ht="18.75" customHeight="1" thickBot="1">
      <c r="A19" s="144" t="s">
        <v>187</v>
      </c>
      <c r="B19" s="290"/>
      <c r="C19" s="295"/>
      <c r="D19" s="295"/>
      <c r="E19" s="295"/>
      <c r="F19" s="284"/>
      <c r="G19" s="284"/>
      <c r="H19" s="284"/>
      <c r="I19" s="284"/>
    </row>
    <row r="20" spans="1:9" ht="18.75" customHeight="1" thickBot="1">
      <c r="A20" s="144" t="s">
        <v>188</v>
      </c>
      <c r="B20" s="134" t="s">
        <v>179</v>
      </c>
      <c r="C20" s="135"/>
      <c r="D20" s="135"/>
      <c r="E20" s="135"/>
      <c r="F20" s="122"/>
      <c r="G20" s="122"/>
      <c r="H20" s="122"/>
      <c r="I20" s="122"/>
    </row>
    <row r="21" spans="1:9" ht="31.5" customHeight="1" thickBot="1">
      <c r="A21" s="144" t="s">
        <v>189</v>
      </c>
      <c r="B21" s="134" t="s">
        <v>180</v>
      </c>
      <c r="C21" s="135"/>
      <c r="D21" s="135"/>
      <c r="E21" s="135"/>
      <c r="F21" s="122"/>
      <c r="G21" s="122"/>
      <c r="H21" s="122"/>
      <c r="I21" s="122"/>
    </row>
    <row r="22" spans="1:9" ht="39" customHeight="1" thickBot="1">
      <c r="A22" s="144" t="s">
        <v>190</v>
      </c>
      <c r="B22" s="134" t="s">
        <v>191</v>
      </c>
      <c r="C22" s="135"/>
      <c r="D22" s="135"/>
      <c r="E22" s="135"/>
      <c r="F22" s="122"/>
      <c r="G22" s="122"/>
      <c r="H22" s="122"/>
      <c r="I22" s="122"/>
    </row>
    <row r="23" spans="1:9" ht="36" customHeight="1" thickBot="1">
      <c r="A23" s="144" t="s">
        <v>192</v>
      </c>
      <c r="B23" s="134" t="s">
        <v>193</v>
      </c>
      <c r="C23" s="135"/>
      <c r="D23" s="135"/>
      <c r="E23" s="135"/>
      <c r="F23" s="122"/>
      <c r="G23" s="122"/>
      <c r="H23" s="122"/>
      <c r="I23" s="122"/>
    </row>
    <row r="24" spans="1:9" ht="45.75" customHeight="1" thickBot="1">
      <c r="A24" s="144" t="s">
        <v>194</v>
      </c>
      <c r="B24" s="134" t="s">
        <v>195</v>
      </c>
      <c r="C24" s="135"/>
      <c r="D24" s="135"/>
      <c r="E24" s="135"/>
      <c r="F24" s="122"/>
      <c r="G24" s="122"/>
      <c r="H24" s="122"/>
      <c r="I24" s="122"/>
    </row>
    <row r="25" spans="1:9" ht="23.25" customHeight="1" thickBot="1">
      <c r="A25" s="144" t="s">
        <v>196</v>
      </c>
      <c r="B25" s="134" t="s">
        <v>197</v>
      </c>
      <c r="C25" s="135"/>
      <c r="D25" s="135"/>
      <c r="E25" s="135"/>
      <c r="F25" s="122"/>
      <c r="G25" s="122"/>
      <c r="H25" s="122"/>
      <c r="I25" s="122"/>
    </row>
    <row r="26" spans="1:9" ht="12.75" customHeight="1">
      <c r="A26" s="136"/>
      <c r="B26" s="130"/>
      <c r="C26" s="130"/>
      <c r="D26" s="130"/>
      <c r="E26" s="130"/>
      <c r="F26" s="130"/>
      <c r="G26" s="130"/>
      <c r="H26" s="130"/>
      <c r="I26" s="130"/>
    </row>
    <row r="27" spans="1:9" ht="24" customHeight="1">
      <c r="A27" s="94" t="s">
        <v>170</v>
      </c>
      <c r="B27" s="95"/>
      <c r="C27" s="95"/>
      <c r="D27" s="95"/>
      <c r="E27" s="96" t="s">
        <v>204</v>
      </c>
      <c r="F27" s="94"/>
      <c r="G27" s="130"/>
      <c r="H27" s="130"/>
      <c r="I27" s="130"/>
    </row>
    <row r="28" spans="1:9" ht="14.25" customHeight="1">
      <c r="A28" s="94"/>
      <c r="B28" s="94"/>
      <c r="C28" s="94"/>
      <c r="D28" s="94"/>
      <c r="E28" s="94"/>
      <c r="F28" s="94"/>
      <c r="G28" s="130"/>
      <c r="H28" s="130"/>
      <c r="I28" s="130"/>
    </row>
    <row r="29" spans="1:9" ht="15.75" customHeight="1">
      <c r="A29" s="94" t="s">
        <v>296</v>
      </c>
      <c r="B29" s="95"/>
      <c r="C29" s="95"/>
      <c r="D29" s="95"/>
      <c r="E29" s="94" t="s">
        <v>203</v>
      </c>
      <c r="F29" s="94"/>
      <c r="G29" s="130"/>
      <c r="H29" s="130"/>
      <c r="I29" s="130"/>
    </row>
  </sheetData>
  <mergeCells count="22">
    <mergeCell ref="H18:H19"/>
    <mergeCell ref="I18:I19"/>
    <mergeCell ref="B18:B19"/>
    <mergeCell ref="C18:C19"/>
    <mergeCell ref="D18:D19"/>
    <mergeCell ref="E18:E19"/>
    <mergeCell ref="F18:F19"/>
    <mergeCell ref="G18:G19"/>
    <mergeCell ref="A14:I14"/>
    <mergeCell ref="A15:A16"/>
    <mergeCell ref="B15:B16"/>
    <mergeCell ref="C15:C16"/>
    <mergeCell ref="D15:D16"/>
    <mergeCell ref="E15:E16"/>
    <mergeCell ref="F15:I15"/>
    <mergeCell ref="A1:I1"/>
    <mergeCell ref="A2:A3"/>
    <mergeCell ref="B2:B3"/>
    <mergeCell ref="C2:C3"/>
    <mergeCell ref="D2:D3"/>
    <mergeCell ref="E2:E3"/>
    <mergeCell ref="F2:I2"/>
  </mergeCells>
  <phoneticPr fontId="40" type="noConversion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6"/>
  <sheetViews>
    <sheetView tabSelected="1" workbookViewId="0">
      <selection activeCell="P25" sqref="P25"/>
    </sheetView>
  </sheetViews>
  <sheetFormatPr defaultRowHeight="15"/>
  <cols>
    <col min="1" max="1" width="1" customWidth="1"/>
    <col min="2" max="2" width="6" customWidth="1"/>
    <col min="3" max="3" width="33.42578125" customWidth="1"/>
    <col min="4" max="4" width="7.140625" customWidth="1"/>
    <col min="5" max="5" width="8.140625" customWidth="1"/>
    <col min="6" max="6" width="7.7109375" customWidth="1"/>
    <col min="7" max="7" width="8.5703125" customWidth="1"/>
    <col min="8" max="8" width="6.42578125" customWidth="1"/>
    <col min="9" max="10" width="5" customWidth="1"/>
    <col min="11" max="11" width="13.5703125" customWidth="1"/>
  </cols>
  <sheetData>
    <row r="1" spans="2:18">
      <c r="K1" t="s">
        <v>301</v>
      </c>
    </row>
    <row r="2" spans="2:18" ht="18.75">
      <c r="B2" s="316" t="s">
        <v>302</v>
      </c>
      <c r="C2" s="316"/>
      <c r="D2" s="316"/>
      <c r="E2" s="316"/>
      <c r="F2" s="316"/>
      <c r="G2" s="316"/>
      <c r="H2" s="316"/>
      <c r="I2" s="316"/>
      <c r="J2" s="316"/>
      <c r="K2" s="316"/>
      <c r="L2" s="226"/>
      <c r="M2" s="226"/>
      <c r="N2" s="226"/>
      <c r="O2" s="226"/>
      <c r="P2" s="226"/>
      <c r="Q2" s="226"/>
      <c r="R2" s="226"/>
    </row>
    <row r="3" spans="2:18" ht="18.75">
      <c r="B3" s="316" t="s">
        <v>307</v>
      </c>
      <c r="C3" s="316"/>
      <c r="D3" s="316"/>
      <c r="E3" s="316"/>
      <c r="F3" s="316"/>
      <c r="G3" s="316"/>
      <c r="H3" s="316"/>
      <c r="I3" s="316"/>
      <c r="J3" s="316"/>
      <c r="K3" s="316"/>
      <c r="L3" s="226"/>
      <c r="M3" s="226"/>
      <c r="N3" s="226"/>
      <c r="O3" s="226"/>
      <c r="P3" s="226"/>
      <c r="Q3" s="226"/>
      <c r="R3" s="226"/>
    </row>
    <row r="4" spans="2:18" ht="18.75">
      <c r="B4" s="315" t="s">
        <v>303</v>
      </c>
      <c r="C4" s="315"/>
      <c r="D4" s="315"/>
      <c r="E4" s="315"/>
      <c r="F4" s="315"/>
      <c r="G4" s="315"/>
      <c r="H4" s="315"/>
      <c r="I4" s="315"/>
      <c r="J4" s="315"/>
      <c r="K4" s="315"/>
      <c r="L4" s="227"/>
      <c r="M4" s="227"/>
      <c r="N4" s="227"/>
      <c r="O4" s="227"/>
      <c r="P4" s="227"/>
      <c r="Q4" s="227"/>
      <c r="R4" s="227"/>
    </row>
    <row r="5" spans="2:18" ht="15.75">
      <c r="B5" s="296" t="s">
        <v>304</v>
      </c>
      <c r="C5" s="296"/>
      <c r="D5" s="296"/>
      <c r="E5" s="296"/>
      <c r="F5" s="296"/>
      <c r="G5" s="296"/>
      <c r="H5" s="296"/>
      <c r="I5" s="296"/>
      <c r="J5" s="296"/>
      <c r="K5" s="296"/>
      <c r="L5" s="228"/>
      <c r="M5" s="228"/>
      <c r="N5" s="228"/>
      <c r="O5" s="228"/>
      <c r="P5" s="228"/>
      <c r="Q5" s="228"/>
      <c r="R5" s="228"/>
    </row>
    <row r="6" spans="2:18" ht="16.5" customHeight="1">
      <c r="B6" s="327" t="s">
        <v>305</v>
      </c>
      <c r="C6" s="327"/>
      <c r="D6" s="327"/>
      <c r="E6" s="327"/>
      <c r="F6" s="327"/>
      <c r="G6" s="327"/>
      <c r="H6" s="327"/>
      <c r="I6" s="327"/>
      <c r="J6" s="327"/>
      <c r="K6" s="327"/>
      <c r="L6" s="229"/>
      <c r="M6" s="229"/>
      <c r="N6" s="229"/>
      <c r="O6" s="229"/>
      <c r="P6" s="229"/>
      <c r="Q6" s="229"/>
      <c r="R6" s="229"/>
    </row>
    <row r="7" spans="2:18" ht="15.75" thickBot="1"/>
    <row r="8" spans="2:18" ht="62.25" customHeight="1">
      <c r="C8" s="271"/>
      <c r="D8" s="273" t="s">
        <v>0</v>
      </c>
      <c r="E8" s="273" t="s">
        <v>308</v>
      </c>
      <c r="F8" s="273" t="s">
        <v>311</v>
      </c>
      <c r="G8" s="273" t="s">
        <v>277</v>
      </c>
      <c r="H8" s="297" t="s">
        <v>306</v>
      </c>
      <c r="I8" s="298"/>
      <c r="J8" s="298"/>
      <c r="K8" s="299"/>
    </row>
    <row r="9" spans="2:18" ht="46.5" customHeight="1" thickBot="1">
      <c r="C9" s="272"/>
      <c r="D9" s="274"/>
      <c r="E9" s="274"/>
      <c r="F9" s="274"/>
      <c r="G9" s="274"/>
      <c r="H9" s="300"/>
      <c r="I9" s="301"/>
      <c r="J9" s="301"/>
      <c r="K9" s="302"/>
    </row>
    <row r="10" spans="2:18" ht="15.75" thickBot="1">
      <c r="C10" s="3">
        <v>1</v>
      </c>
      <c r="D10" s="4">
        <v>2</v>
      </c>
      <c r="E10" s="4">
        <v>3</v>
      </c>
      <c r="F10" s="4">
        <v>4</v>
      </c>
      <c r="G10" s="4">
        <v>5</v>
      </c>
      <c r="H10" s="303">
        <v>6</v>
      </c>
      <c r="I10" s="304"/>
      <c r="J10" s="304"/>
      <c r="K10" s="305"/>
    </row>
    <row r="11" spans="2:18" ht="24" customHeight="1" thickBot="1">
      <c r="C11" s="324" t="s">
        <v>18</v>
      </c>
      <c r="D11" s="325"/>
      <c r="E11" s="325"/>
      <c r="F11" s="325"/>
      <c r="G11" s="325"/>
      <c r="H11" s="325"/>
      <c r="I11" s="325"/>
      <c r="J11" s="325"/>
      <c r="K11" s="326"/>
    </row>
    <row r="12" spans="2:18" ht="45" customHeight="1" thickBot="1">
      <c r="C12" s="163" t="s">
        <v>19</v>
      </c>
      <c r="D12" s="164" t="s">
        <v>110</v>
      </c>
      <c r="E12" s="223" t="s">
        <v>309</v>
      </c>
      <c r="F12" s="165">
        <f>SUM(F13:F19)</f>
        <v>83</v>
      </c>
      <c r="G12" s="211">
        <f>SUM(G13:G19)</f>
        <v>90.8</v>
      </c>
      <c r="H12" s="306" t="s">
        <v>312</v>
      </c>
      <c r="I12" s="307"/>
      <c r="J12" s="307"/>
      <c r="K12" s="308"/>
    </row>
    <row r="13" spans="2:18" ht="33.75" customHeight="1">
      <c r="C13" s="173" t="s">
        <v>34</v>
      </c>
      <c r="D13" s="69" t="s">
        <v>281</v>
      </c>
      <c r="E13" s="69"/>
      <c r="F13" s="69">
        <v>4.8</v>
      </c>
      <c r="G13" s="212">
        <v>4.5</v>
      </c>
      <c r="H13" s="309"/>
      <c r="I13" s="310"/>
      <c r="J13" s="310"/>
      <c r="K13" s="311"/>
      <c r="N13" s="225"/>
    </row>
    <row r="14" spans="2:18" ht="18" customHeight="1">
      <c r="C14" s="174" t="s">
        <v>275</v>
      </c>
      <c r="D14" s="156" t="s">
        <v>282</v>
      </c>
      <c r="E14" s="16"/>
      <c r="F14" s="166">
        <v>3.8</v>
      </c>
      <c r="G14" s="213">
        <v>6</v>
      </c>
      <c r="H14" s="309"/>
      <c r="I14" s="310"/>
      <c r="J14" s="310"/>
      <c r="K14" s="311"/>
      <c r="N14" s="225"/>
    </row>
    <row r="15" spans="2:18" ht="45" customHeight="1">
      <c r="C15" s="174" t="s">
        <v>276</v>
      </c>
      <c r="D15" s="156" t="s">
        <v>283</v>
      </c>
      <c r="E15" s="16"/>
      <c r="F15" s="16">
        <v>3.1</v>
      </c>
      <c r="G15" s="213">
        <v>5.2</v>
      </c>
      <c r="H15" s="309"/>
      <c r="I15" s="310"/>
      <c r="J15" s="310"/>
      <c r="K15" s="311"/>
    </row>
    <row r="16" spans="2:18" ht="17.25" customHeight="1">
      <c r="C16" s="162" t="s">
        <v>280</v>
      </c>
      <c r="D16" s="156" t="s">
        <v>284</v>
      </c>
      <c r="E16" s="16"/>
      <c r="F16" s="16">
        <v>0.5</v>
      </c>
      <c r="G16" s="213">
        <v>1.6</v>
      </c>
      <c r="H16" s="309"/>
      <c r="I16" s="310"/>
      <c r="J16" s="310"/>
      <c r="K16" s="311"/>
    </row>
    <row r="17" spans="3:15" ht="21" customHeight="1">
      <c r="C17" s="167" t="s">
        <v>287</v>
      </c>
      <c r="D17" s="156" t="s">
        <v>285</v>
      </c>
      <c r="E17" s="16"/>
      <c r="F17" s="16">
        <v>54.3</v>
      </c>
      <c r="G17" s="213">
        <v>53</v>
      </c>
      <c r="H17" s="309"/>
      <c r="I17" s="310"/>
      <c r="J17" s="310"/>
      <c r="K17" s="311"/>
    </row>
    <row r="18" spans="3:15" ht="21" customHeight="1">
      <c r="C18" s="167" t="s">
        <v>36</v>
      </c>
      <c r="D18" s="156" t="s">
        <v>286</v>
      </c>
      <c r="E18" s="16"/>
      <c r="F18" s="16">
        <v>16.5</v>
      </c>
      <c r="G18" s="213">
        <v>19.3</v>
      </c>
      <c r="H18" s="309"/>
      <c r="I18" s="310"/>
      <c r="J18" s="310"/>
      <c r="K18" s="311"/>
    </row>
    <row r="19" spans="3:15" ht="21" customHeight="1" thickBot="1">
      <c r="C19" s="175" t="s">
        <v>23</v>
      </c>
      <c r="D19" s="157" t="s">
        <v>292</v>
      </c>
      <c r="E19" s="177"/>
      <c r="F19" s="177"/>
      <c r="G19" s="214">
        <v>1.2</v>
      </c>
      <c r="H19" s="312"/>
      <c r="I19" s="313"/>
      <c r="J19" s="313"/>
      <c r="K19" s="314"/>
    </row>
    <row r="20" spans="3:15" ht="28.5" customHeight="1" thickBot="1">
      <c r="C20" s="180" t="s">
        <v>20</v>
      </c>
      <c r="D20" s="181" t="s">
        <v>111</v>
      </c>
      <c r="E20" s="181" t="s">
        <v>310</v>
      </c>
      <c r="F20" s="182">
        <v>71</v>
      </c>
      <c r="G20" s="215">
        <f>SUM(G21:G31)</f>
        <v>127.39999999999999</v>
      </c>
      <c r="H20" s="318" t="s">
        <v>313</v>
      </c>
      <c r="I20" s="319"/>
      <c r="J20" s="319"/>
      <c r="K20" s="320"/>
    </row>
    <row r="21" spans="3:15" ht="43.5" customHeight="1">
      <c r="C21" s="173" t="s">
        <v>21</v>
      </c>
      <c r="D21" s="69" t="s">
        <v>22</v>
      </c>
      <c r="E21" s="69"/>
      <c r="F21" s="69"/>
      <c r="G21" s="216"/>
      <c r="H21" s="321"/>
      <c r="I21" s="322"/>
      <c r="J21" s="322"/>
      <c r="K21" s="323"/>
      <c r="O21" s="224"/>
    </row>
    <row r="22" spans="3:15" ht="20.25" customHeight="1">
      <c r="C22" s="51" t="s">
        <v>23</v>
      </c>
      <c r="D22" s="156" t="s">
        <v>24</v>
      </c>
      <c r="E22" s="156"/>
      <c r="F22" s="156"/>
      <c r="G22" s="205">
        <v>3.5</v>
      </c>
      <c r="H22" s="321"/>
      <c r="I22" s="322"/>
      <c r="J22" s="322"/>
      <c r="K22" s="323"/>
    </row>
    <row r="23" spans="3:15" ht="25.5" customHeight="1">
      <c r="C23" s="51" t="s">
        <v>25</v>
      </c>
      <c r="D23" s="156" t="s">
        <v>26</v>
      </c>
      <c r="E23" s="156"/>
      <c r="F23" s="156"/>
      <c r="G23" s="205"/>
      <c r="H23" s="321"/>
      <c r="I23" s="322"/>
      <c r="J23" s="322"/>
      <c r="K23" s="323"/>
    </row>
    <row r="24" spans="3:15" ht="40.5" customHeight="1">
      <c r="C24" s="185" t="s">
        <v>274</v>
      </c>
      <c r="D24" s="156" t="s">
        <v>27</v>
      </c>
      <c r="E24" s="156"/>
      <c r="F24" s="156"/>
      <c r="G24" s="205">
        <v>2.5</v>
      </c>
      <c r="H24" s="321"/>
      <c r="I24" s="322"/>
      <c r="J24" s="322"/>
      <c r="K24" s="323"/>
    </row>
    <row r="25" spans="3:15" ht="28.5" customHeight="1">
      <c r="C25" s="52" t="s">
        <v>28</v>
      </c>
      <c r="D25" s="156" t="s">
        <v>29</v>
      </c>
      <c r="E25" s="156"/>
      <c r="F25" s="46"/>
      <c r="G25" s="217"/>
      <c r="H25" s="321"/>
      <c r="I25" s="322"/>
      <c r="J25" s="322"/>
      <c r="K25" s="323"/>
    </row>
    <row r="26" spans="3:15" ht="30.75" customHeight="1">
      <c r="C26" s="51" t="s">
        <v>34</v>
      </c>
      <c r="D26" s="156" t="s">
        <v>112</v>
      </c>
      <c r="E26" s="207">
        <v>3.9</v>
      </c>
      <c r="F26" s="207"/>
      <c r="G26" s="218">
        <v>3.5</v>
      </c>
      <c r="H26" s="321"/>
      <c r="I26" s="322"/>
      <c r="J26" s="322"/>
      <c r="K26" s="323"/>
    </row>
    <row r="27" spans="3:15" ht="34.5" customHeight="1">
      <c r="C27" s="51" t="s">
        <v>288</v>
      </c>
      <c r="D27" s="156" t="s">
        <v>113</v>
      </c>
      <c r="E27" s="317">
        <v>3.1</v>
      </c>
      <c r="F27" s="156"/>
      <c r="G27" s="219">
        <v>3.5</v>
      </c>
      <c r="H27" s="234"/>
      <c r="I27" s="233"/>
      <c r="J27" s="233"/>
      <c r="K27" s="230"/>
    </row>
    <row r="28" spans="3:15" ht="23.25" customHeight="1">
      <c r="C28" s="51" t="s">
        <v>278</v>
      </c>
      <c r="D28" s="156" t="s">
        <v>114</v>
      </c>
      <c r="E28" s="267"/>
      <c r="F28" s="16"/>
      <c r="G28" s="219">
        <v>1.6</v>
      </c>
      <c r="H28" s="234"/>
      <c r="I28" s="233"/>
      <c r="J28" s="233"/>
      <c r="K28" s="230"/>
    </row>
    <row r="29" spans="3:15" ht="21" customHeight="1">
      <c r="C29" s="167" t="s">
        <v>35</v>
      </c>
      <c r="D29" s="168" t="s">
        <v>115</v>
      </c>
      <c r="E29" s="208">
        <v>99.6</v>
      </c>
      <c r="F29" s="208">
        <v>45.3</v>
      </c>
      <c r="G29" s="220">
        <v>80.599999999999994</v>
      </c>
      <c r="H29" s="234"/>
      <c r="I29" s="233"/>
      <c r="J29" s="233"/>
      <c r="K29" s="230"/>
      <c r="L29" s="196"/>
    </row>
    <row r="30" spans="3:15" ht="21" customHeight="1">
      <c r="C30" s="167" t="s">
        <v>36</v>
      </c>
      <c r="D30" s="168" t="s">
        <v>116</v>
      </c>
      <c r="E30" s="168">
        <v>36.200000000000003</v>
      </c>
      <c r="F30" s="168">
        <v>19.7</v>
      </c>
      <c r="G30" s="221">
        <v>29.2</v>
      </c>
      <c r="H30" s="234"/>
      <c r="I30" s="233"/>
      <c r="J30" s="233"/>
      <c r="K30" s="230"/>
      <c r="L30" s="196"/>
    </row>
    <row r="31" spans="3:15" ht="21" customHeight="1" thickBot="1">
      <c r="C31" s="175" t="s">
        <v>39</v>
      </c>
      <c r="D31" s="157" t="s">
        <v>117</v>
      </c>
      <c r="E31" s="157">
        <v>6</v>
      </c>
      <c r="F31" s="157">
        <v>6</v>
      </c>
      <c r="G31" s="222">
        <v>3</v>
      </c>
      <c r="H31" s="235"/>
      <c r="I31" s="231"/>
      <c r="J31" s="231"/>
      <c r="K31" s="232"/>
    </row>
    <row r="32" spans="3:15" ht="15.75">
      <c r="H32" s="34"/>
      <c r="I32" s="34"/>
      <c r="J32" s="14"/>
      <c r="K32" s="14"/>
    </row>
    <row r="33" spans="3:8">
      <c r="C33" s="94" t="s">
        <v>170</v>
      </c>
      <c r="D33" s="95"/>
      <c r="E33" s="95"/>
      <c r="F33" s="95"/>
      <c r="G33" s="96" t="s">
        <v>204</v>
      </c>
      <c r="H33" s="94"/>
    </row>
    <row r="34" spans="3:8">
      <c r="C34" s="94"/>
      <c r="D34" s="94"/>
      <c r="E34" s="94"/>
      <c r="F34" s="94"/>
      <c r="G34" s="94"/>
      <c r="H34" s="94"/>
    </row>
    <row r="35" spans="3:8">
      <c r="C35" s="94" t="s">
        <v>296</v>
      </c>
      <c r="D35" s="95"/>
      <c r="E35" s="95"/>
      <c r="F35" s="95"/>
      <c r="G35" s="94" t="s">
        <v>203</v>
      </c>
      <c r="H35" s="94"/>
    </row>
    <row r="36" spans="3:8">
      <c r="C36" s="94"/>
      <c r="D36" s="94"/>
      <c r="E36" s="94"/>
      <c r="F36" s="94"/>
      <c r="G36" s="94"/>
      <c r="H36" s="94"/>
    </row>
  </sheetData>
  <mergeCells count="16">
    <mergeCell ref="B4:K4"/>
    <mergeCell ref="B3:K3"/>
    <mergeCell ref="B2:K2"/>
    <mergeCell ref="E27:E28"/>
    <mergeCell ref="C8:C9"/>
    <mergeCell ref="D8:D9"/>
    <mergeCell ref="E8:E9"/>
    <mergeCell ref="H20:K26"/>
    <mergeCell ref="C11:K11"/>
    <mergeCell ref="B6:K6"/>
    <mergeCell ref="B5:K5"/>
    <mergeCell ref="H8:K9"/>
    <mergeCell ref="H10:K10"/>
    <mergeCell ref="H12:K19"/>
    <mergeCell ref="G8:G9"/>
    <mergeCell ref="F8:F9"/>
  </mergeCells>
  <phoneticPr fontId="40" type="noConversion"/>
  <pageMargins left="0.7" right="0.7" top="0.75" bottom="0.75" header="0.3" footer="0.3"/>
  <pageSetup paperSize="9" scale="8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 титулку</vt:lpstr>
      <vt:lpstr>І,ІІ,ІІІ фін план 2016</vt:lpstr>
      <vt:lpstr>Рух грош.кошт</vt:lpstr>
      <vt:lpstr>опер.,капітальні</vt:lpstr>
      <vt:lpstr>уточнення 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2015-12-09T12:15:42Z</cp:lastPrinted>
  <dcterms:created xsi:type="dcterms:W3CDTF">2006-09-16T00:00:00Z</dcterms:created>
  <dcterms:modified xsi:type="dcterms:W3CDTF">2015-12-09T12:19:28Z</dcterms:modified>
</cp:coreProperties>
</file>